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24855" windowHeight="11760"/>
  </bookViews>
  <sheets>
    <sheet name="PRESUPUESTO 2018" sheetId="2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'PRESUPUESTO 2018'!#REF!</definedName>
    <definedName name="_xlnm.Print_Area" localSheetId="0">'PRESUPUESTO 2018'!$A$1:$F$2623</definedName>
    <definedName name="_xlnm.Print_Titles" localSheetId="0">'PRESUPUESTO 2018'!$1:$9</definedName>
  </definedNames>
  <calcPr calcId="125725"/>
</workbook>
</file>

<file path=xl/calcChain.xml><?xml version="1.0" encoding="utf-8"?>
<calcChain xmlns="http://schemas.openxmlformats.org/spreadsheetml/2006/main">
  <c r="C594" i="25"/>
  <c r="C46"/>
  <c r="C42" s="1"/>
  <c r="C533"/>
  <c r="C257" s="1"/>
  <c r="C532"/>
  <c r="C531"/>
  <c r="C255" s="1"/>
  <c r="C530"/>
  <c r="C254" s="1"/>
  <c r="C529"/>
  <c r="C253" s="1"/>
  <c r="C528"/>
  <c r="C252" s="1"/>
  <c r="C527"/>
  <c r="C251" s="1"/>
  <c r="C526"/>
  <c r="C250" s="1"/>
  <c r="C525"/>
  <c r="C249" s="1"/>
  <c r="C524"/>
  <c r="C248" s="1"/>
  <c r="C523"/>
  <c r="C247" s="1"/>
  <c r="C522"/>
  <c r="C246" s="1"/>
  <c r="C521"/>
  <c r="C245" s="1"/>
  <c r="C520"/>
  <c r="C519"/>
  <c r="C518"/>
  <c r="C242" s="1"/>
  <c r="C517"/>
  <c r="C241" s="1"/>
  <c r="C516"/>
  <c r="C515"/>
  <c r="C514"/>
  <c r="C238" s="1"/>
  <c r="C513"/>
  <c r="C512"/>
  <c r="C510"/>
  <c r="C234" s="1"/>
  <c r="C509"/>
  <c r="C233" s="1"/>
  <c r="C508"/>
  <c r="C232" s="1"/>
  <c r="C507"/>
  <c r="C231" s="1"/>
  <c r="C506"/>
  <c r="C230" s="1"/>
  <c r="C505"/>
  <c r="C229" s="1"/>
  <c r="C504"/>
  <c r="C228" s="1"/>
  <c r="C502"/>
  <c r="C226" s="1"/>
  <c r="C501"/>
  <c r="C225" s="1"/>
  <c r="C500"/>
  <c r="C224" s="1"/>
  <c r="C499"/>
  <c r="C223" s="1"/>
  <c r="C498"/>
  <c r="C496"/>
  <c r="C220" s="1"/>
  <c r="C495"/>
  <c r="C219" s="1"/>
  <c r="C494"/>
  <c r="C218" s="1"/>
  <c r="C493"/>
  <c r="C217" s="1"/>
  <c r="C492"/>
  <c r="C216" s="1"/>
  <c r="C491"/>
  <c r="C215" s="1"/>
  <c r="C490"/>
  <c r="C214" s="1"/>
  <c r="C489"/>
  <c r="C213" s="1"/>
  <c r="C488"/>
  <c r="C212" s="1"/>
  <c r="C487"/>
  <c r="C211" s="1"/>
  <c r="C486"/>
  <c r="C210" s="1"/>
  <c r="C485"/>
  <c r="C209" s="1"/>
  <c r="C483"/>
  <c r="C207" s="1"/>
  <c r="C482"/>
  <c r="C206" s="1"/>
  <c r="C481"/>
  <c r="C205" s="1"/>
  <c r="C480"/>
  <c r="C204" s="1"/>
  <c r="C479"/>
  <c r="C203" s="1"/>
  <c r="C478"/>
  <c r="C477"/>
  <c r="C201" s="1"/>
  <c r="C476"/>
  <c r="C475"/>
  <c r="C474"/>
  <c r="C198" s="1"/>
  <c r="C473"/>
  <c r="C197" s="1"/>
  <c r="C472"/>
  <c r="C196" s="1"/>
  <c r="C471"/>
  <c r="C195" s="1"/>
  <c r="C470"/>
  <c r="C194" s="1"/>
  <c r="C469"/>
  <c r="C193" s="1"/>
  <c r="C468"/>
  <c r="C192" s="1"/>
  <c r="C467"/>
  <c r="C191" s="1"/>
  <c r="C466"/>
  <c r="C465"/>
  <c r="C463"/>
  <c r="C187" s="1"/>
  <c r="C462"/>
  <c r="C186" s="1"/>
  <c r="C185" s="1"/>
  <c r="C461"/>
  <c r="C256"/>
  <c r="C244"/>
  <c r="C2459"/>
  <c r="C2322"/>
  <c r="C2186"/>
  <c r="C2051"/>
  <c r="C1912"/>
  <c r="C1777"/>
  <c r="C1573"/>
  <c r="C1303"/>
  <c r="C1438"/>
  <c r="D1440" s="1"/>
  <c r="C1169"/>
  <c r="C1035"/>
  <c r="D1037" s="1"/>
  <c r="C901"/>
  <c r="D903" s="1"/>
  <c r="C767"/>
  <c r="D769" s="1"/>
  <c r="C2446"/>
  <c r="C2316"/>
  <c r="C2309"/>
  <c r="C2174"/>
  <c r="C2041"/>
  <c r="C2036"/>
  <c r="C2026"/>
  <c r="C1906"/>
  <c r="C1900"/>
  <c r="C1771"/>
  <c r="C1765"/>
  <c r="C1567"/>
  <c r="C1561"/>
  <c r="C1282"/>
  <c r="C98"/>
  <c r="C92"/>
  <c r="C91"/>
  <c r="C90"/>
  <c r="C89"/>
  <c r="C88"/>
  <c r="C87"/>
  <c r="C77"/>
  <c r="C76"/>
  <c r="C75"/>
  <c r="C74"/>
  <c r="C73"/>
  <c r="C69"/>
  <c r="C36"/>
  <c r="C35"/>
  <c r="C34"/>
  <c r="C2438"/>
  <c r="C2437"/>
  <c r="C2301"/>
  <c r="C2300"/>
  <c r="C2166"/>
  <c r="C2165"/>
  <c r="C1892"/>
  <c r="C1891"/>
  <c r="C1757"/>
  <c r="C1756"/>
  <c r="C1553"/>
  <c r="C1552"/>
  <c r="C1291"/>
  <c r="C1289"/>
  <c r="C2512"/>
  <c r="C2509"/>
  <c r="C2508"/>
  <c r="C2505"/>
  <c r="C2504"/>
  <c r="C2503"/>
  <c r="C2502"/>
  <c r="C2501"/>
  <c r="C2500"/>
  <c r="C2499"/>
  <c r="C2498"/>
  <c r="C2495"/>
  <c r="C2494"/>
  <c r="C2493"/>
  <c r="C2492"/>
  <c r="C2491"/>
  <c r="C2490"/>
  <c r="C2489"/>
  <c r="C2488"/>
  <c r="C2485"/>
  <c r="C2484"/>
  <c r="C2481"/>
  <c r="C2480"/>
  <c r="C2375"/>
  <c r="C2372"/>
  <c r="C2371"/>
  <c r="C2368"/>
  <c r="C2367"/>
  <c r="C2366"/>
  <c r="C2365"/>
  <c r="C2364"/>
  <c r="C2363"/>
  <c r="C2362"/>
  <c r="C2361"/>
  <c r="C2358"/>
  <c r="C2357"/>
  <c r="C2356"/>
  <c r="C2355"/>
  <c r="C2354"/>
  <c r="C2353"/>
  <c r="C2352"/>
  <c r="C2351"/>
  <c r="C2348"/>
  <c r="C2347"/>
  <c r="C2344"/>
  <c r="C2343"/>
  <c r="C2239"/>
  <c r="C2236"/>
  <c r="C2235"/>
  <c r="C2232"/>
  <c r="C2231"/>
  <c r="C2230"/>
  <c r="C2229"/>
  <c r="C2228"/>
  <c r="C2227"/>
  <c r="C2226"/>
  <c r="C2225"/>
  <c r="C2222"/>
  <c r="C2221"/>
  <c r="C2220"/>
  <c r="C2219"/>
  <c r="C2218"/>
  <c r="C2217"/>
  <c r="C2216"/>
  <c r="C2215"/>
  <c r="C2212"/>
  <c r="C2211"/>
  <c r="C2208"/>
  <c r="C2207"/>
  <c r="C2104"/>
  <c r="C2101"/>
  <c r="C2100"/>
  <c r="C2097"/>
  <c r="C2096"/>
  <c r="C2095"/>
  <c r="C2094"/>
  <c r="C2093"/>
  <c r="C2092"/>
  <c r="C2091"/>
  <c r="C2090"/>
  <c r="C2087"/>
  <c r="C2086"/>
  <c r="C2085"/>
  <c r="C2084"/>
  <c r="C2083"/>
  <c r="C2082"/>
  <c r="C2081"/>
  <c r="C2080"/>
  <c r="C2077"/>
  <c r="C2076"/>
  <c r="C2073"/>
  <c r="C2072"/>
  <c r="C1965"/>
  <c r="C1962"/>
  <c r="C1961"/>
  <c r="C1958"/>
  <c r="C1957"/>
  <c r="C1956"/>
  <c r="C1955"/>
  <c r="C1954"/>
  <c r="C1953"/>
  <c r="C1952"/>
  <c r="C1951"/>
  <c r="C1948"/>
  <c r="C1947"/>
  <c r="C1946"/>
  <c r="C1945"/>
  <c r="C1944"/>
  <c r="C1943"/>
  <c r="C1942"/>
  <c r="C1941"/>
  <c r="C1938"/>
  <c r="C1937"/>
  <c r="C1934"/>
  <c r="C1933"/>
  <c r="C1830"/>
  <c r="C1827"/>
  <c r="C1826"/>
  <c r="C1823"/>
  <c r="C1822"/>
  <c r="C1821"/>
  <c r="C1820"/>
  <c r="C1819"/>
  <c r="C1818"/>
  <c r="C1817"/>
  <c r="C1816"/>
  <c r="C1813"/>
  <c r="C1812"/>
  <c r="C1811"/>
  <c r="C1810"/>
  <c r="C1809"/>
  <c r="C1808"/>
  <c r="C1807"/>
  <c r="C1806"/>
  <c r="C1803"/>
  <c r="C1802"/>
  <c r="C1799"/>
  <c r="C1798"/>
  <c r="C1695"/>
  <c r="C1692"/>
  <c r="C1691"/>
  <c r="C1688"/>
  <c r="C1687"/>
  <c r="C1686"/>
  <c r="C1685"/>
  <c r="C1684"/>
  <c r="C1683"/>
  <c r="C1682"/>
  <c r="C1681"/>
  <c r="C1678"/>
  <c r="C1677"/>
  <c r="C1676"/>
  <c r="C1675"/>
  <c r="C1674"/>
  <c r="C1673"/>
  <c r="C1672"/>
  <c r="C1671"/>
  <c r="C1668"/>
  <c r="C1667"/>
  <c r="C1664"/>
  <c r="C1663"/>
  <c r="C1626"/>
  <c r="C1623"/>
  <c r="C1622"/>
  <c r="C1619"/>
  <c r="C1618"/>
  <c r="C1617"/>
  <c r="C1616"/>
  <c r="C1615"/>
  <c r="C1614"/>
  <c r="C1613"/>
  <c r="C1612"/>
  <c r="C1609"/>
  <c r="C1608"/>
  <c r="C1607"/>
  <c r="C1606"/>
  <c r="C1605"/>
  <c r="C1604"/>
  <c r="C1603"/>
  <c r="C1602"/>
  <c r="C1599"/>
  <c r="C1598"/>
  <c r="C1595"/>
  <c r="C1594"/>
  <c r="C1491"/>
  <c r="C1488"/>
  <c r="C1487"/>
  <c r="C1484"/>
  <c r="C1483"/>
  <c r="C1482"/>
  <c r="C1481"/>
  <c r="C1480"/>
  <c r="C1479"/>
  <c r="C1478"/>
  <c r="C1477"/>
  <c r="C1474"/>
  <c r="C1473"/>
  <c r="C1472"/>
  <c r="C1471"/>
  <c r="C1470"/>
  <c r="C1469"/>
  <c r="C1468"/>
  <c r="C1467"/>
  <c r="C1464"/>
  <c r="C1463"/>
  <c r="C1460"/>
  <c r="C1459"/>
  <c r="C1356"/>
  <c r="C1353"/>
  <c r="C1352"/>
  <c r="C1349"/>
  <c r="C1348"/>
  <c r="C1347"/>
  <c r="C1346"/>
  <c r="C1345"/>
  <c r="C1344"/>
  <c r="C1343"/>
  <c r="C1342"/>
  <c r="C1339"/>
  <c r="C1338"/>
  <c r="C1337"/>
  <c r="C1336"/>
  <c r="C1335"/>
  <c r="C1334"/>
  <c r="C1333"/>
  <c r="C1332"/>
  <c r="C1329"/>
  <c r="C1328"/>
  <c r="C1325"/>
  <c r="C1324"/>
  <c r="C1222"/>
  <c r="C1219"/>
  <c r="C1218"/>
  <c r="C1215"/>
  <c r="C1214"/>
  <c r="C1213"/>
  <c r="C1212"/>
  <c r="C1211"/>
  <c r="C1210"/>
  <c r="C1209"/>
  <c r="C1208"/>
  <c r="C1205"/>
  <c r="C1204"/>
  <c r="C1203"/>
  <c r="C1202"/>
  <c r="C1201"/>
  <c r="C1200"/>
  <c r="C1199"/>
  <c r="C1198"/>
  <c r="C1195"/>
  <c r="C1194"/>
  <c r="C1191"/>
  <c r="C1190"/>
  <c r="C1088"/>
  <c r="C1085"/>
  <c r="C1084"/>
  <c r="C1081"/>
  <c r="C1080"/>
  <c r="C1079"/>
  <c r="C1078"/>
  <c r="C1077"/>
  <c r="C1076"/>
  <c r="C1075"/>
  <c r="C1074"/>
  <c r="C1071"/>
  <c r="C1070"/>
  <c r="C1069"/>
  <c r="C1068"/>
  <c r="C1067"/>
  <c r="C1066"/>
  <c r="C1065"/>
  <c r="C1064"/>
  <c r="C1061"/>
  <c r="C1060"/>
  <c r="C1057"/>
  <c r="C1056"/>
  <c r="C954"/>
  <c r="C951"/>
  <c r="C950"/>
  <c r="C947"/>
  <c r="C946"/>
  <c r="C945"/>
  <c r="C944"/>
  <c r="C943"/>
  <c r="C942"/>
  <c r="C941"/>
  <c r="C940"/>
  <c r="C937"/>
  <c r="C936"/>
  <c r="C935"/>
  <c r="C934"/>
  <c r="C933"/>
  <c r="C932"/>
  <c r="C931"/>
  <c r="C930"/>
  <c r="C927"/>
  <c r="C926"/>
  <c r="C923"/>
  <c r="C922"/>
  <c r="C820"/>
  <c r="C817"/>
  <c r="C816"/>
  <c r="C813"/>
  <c r="C812"/>
  <c r="C811"/>
  <c r="C810"/>
  <c r="C809"/>
  <c r="C808"/>
  <c r="C807"/>
  <c r="C806"/>
  <c r="C803"/>
  <c r="C802"/>
  <c r="C801"/>
  <c r="C800"/>
  <c r="C799"/>
  <c r="C798"/>
  <c r="C797"/>
  <c r="C796"/>
  <c r="C793"/>
  <c r="C792"/>
  <c r="C789"/>
  <c r="C788"/>
  <c r="C676"/>
  <c r="C673"/>
  <c r="C672"/>
  <c r="C669"/>
  <c r="C668"/>
  <c r="C667"/>
  <c r="C666"/>
  <c r="C665"/>
  <c r="C664"/>
  <c r="C663"/>
  <c r="C662"/>
  <c r="C659"/>
  <c r="C658"/>
  <c r="C657"/>
  <c r="C656"/>
  <c r="C655"/>
  <c r="C654"/>
  <c r="C653"/>
  <c r="C652"/>
  <c r="C649"/>
  <c r="C648"/>
  <c r="C645"/>
  <c r="C644"/>
  <c r="C240"/>
  <c r="G2375"/>
  <c r="G2372"/>
  <c r="G2371"/>
  <c r="G2368"/>
  <c r="G2367"/>
  <c r="G2366"/>
  <c r="G2365"/>
  <c r="G2364"/>
  <c r="G2363"/>
  <c r="G2362"/>
  <c r="G2361"/>
  <c r="G2358"/>
  <c r="G2357"/>
  <c r="G2356"/>
  <c r="G2355"/>
  <c r="G2354"/>
  <c r="G2353"/>
  <c r="G2352"/>
  <c r="G2351"/>
  <c r="G2348"/>
  <c r="G2347"/>
  <c r="G2344"/>
  <c r="G2343"/>
  <c r="G2239"/>
  <c r="G2236"/>
  <c r="G2235"/>
  <c r="G2232"/>
  <c r="G2231"/>
  <c r="G2230"/>
  <c r="G2229"/>
  <c r="G2228"/>
  <c r="G2227"/>
  <c r="G2226"/>
  <c r="G2225"/>
  <c r="G2222"/>
  <c r="G2221"/>
  <c r="G2220"/>
  <c r="G2219"/>
  <c r="G2218"/>
  <c r="G2217"/>
  <c r="G2216"/>
  <c r="G2215"/>
  <c r="G2212"/>
  <c r="G2211"/>
  <c r="G2208"/>
  <c r="G2207"/>
  <c r="G2104"/>
  <c r="G2101"/>
  <c r="G2100"/>
  <c r="G2097"/>
  <c r="G2096"/>
  <c r="G2095"/>
  <c r="G2094"/>
  <c r="G2093"/>
  <c r="G2092"/>
  <c r="G2091"/>
  <c r="G2090"/>
  <c r="G2087"/>
  <c r="G2086"/>
  <c r="G2085"/>
  <c r="G2084"/>
  <c r="G2083"/>
  <c r="G2082"/>
  <c r="G2081"/>
  <c r="G2080"/>
  <c r="G2077"/>
  <c r="G2076"/>
  <c r="G2073"/>
  <c r="G2072"/>
  <c r="G1965"/>
  <c r="G1962"/>
  <c r="G1961"/>
  <c r="G1958"/>
  <c r="G1957"/>
  <c r="G1956"/>
  <c r="G1955"/>
  <c r="G1954"/>
  <c r="G1953"/>
  <c r="G1952"/>
  <c r="G1951"/>
  <c r="G1948"/>
  <c r="G1947"/>
  <c r="G1946"/>
  <c r="G1945"/>
  <c r="G1944"/>
  <c r="G1943"/>
  <c r="G1942"/>
  <c r="G1941"/>
  <c r="G1938"/>
  <c r="G1937"/>
  <c r="G1934"/>
  <c r="G1933"/>
  <c r="G1830"/>
  <c r="G1827"/>
  <c r="G1826"/>
  <c r="G1823"/>
  <c r="G1822"/>
  <c r="G1821"/>
  <c r="G1820"/>
  <c r="G1819"/>
  <c r="G1818"/>
  <c r="G1817"/>
  <c r="G1816"/>
  <c r="G1813"/>
  <c r="G1812"/>
  <c r="G1811"/>
  <c r="G1810"/>
  <c r="G1809"/>
  <c r="G1808"/>
  <c r="G1807"/>
  <c r="G1806"/>
  <c r="G1803"/>
  <c r="G1802"/>
  <c r="G1799"/>
  <c r="G1798"/>
  <c r="G1695"/>
  <c r="G1692"/>
  <c r="G1691"/>
  <c r="G1688"/>
  <c r="G1687"/>
  <c r="G1686"/>
  <c r="G1685"/>
  <c r="G1684"/>
  <c r="G1683"/>
  <c r="G1682"/>
  <c r="G1681"/>
  <c r="G1678"/>
  <c r="G1677"/>
  <c r="G1676"/>
  <c r="G1675"/>
  <c r="G1674"/>
  <c r="G1673"/>
  <c r="G1672"/>
  <c r="G1671"/>
  <c r="G1668"/>
  <c r="G1667"/>
  <c r="G1664"/>
  <c r="G1663"/>
  <c r="G1626"/>
  <c r="G1623"/>
  <c r="G1622"/>
  <c r="G1619"/>
  <c r="G1618"/>
  <c r="G1617"/>
  <c r="G1616"/>
  <c r="G1615"/>
  <c r="G1614"/>
  <c r="G1613"/>
  <c r="G1612"/>
  <c r="G1609"/>
  <c r="G1608"/>
  <c r="G1607"/>
  <c r="G1606"/>
  <c r="G1605"/>
  <c r="G1604"/>
  <c r="G1603"/>
  <c r="G1602"/>
  <c r="G1599"/>
  <c r="G1598"/>
  <c r="G1595"/>
  <c r="G1594"/>
  <c r="G1491"/>
  <c r="G1488"/>
  <c r="G1487"/>
  <c r="G1484"/>
  <c r="G1483"/>
  <c r="G1482"/>
  <c r="G1481"/>
  <c r="G1480"/>
  <c r="G1479"/>
  <c r="G1478"/>
  <c r="G1477"/>
  <c r="G1474"/>
  <c r="G1473"/>
  <c r="G1472"/>
  <c r="G1471"/>
  <c r="G1470"/>
  <c r="G1469"/>
  <c r="G1468"/>
  <c r="G1467"/>
  <c r="G1464"/>
  <c r="G1463"/>
  <c r="G1460"/>
  <c r="G1459"/>
  <c r="G1356"/>
  <c r="G1353"/>
  <c r="G1352"/>
  <c r="G1349"/>
  <c r="G1348"/>
  <c r="G1347"/>
  <c r="G1346"/>
  <c r="G1345"/>
  <c r="G1344"/>
  <c r="G1343"/>
  <c r="G1342"/>
  <c r="G1339"/>
  <c r="G1338"/>
  <c r="G1337"/>
  <c r="G1336"/>
  <c r="G1335"/>
  <c r="G1334"/>
  <c r="G1333"/>
  <c r="G1332"/>
  <c r="G1329"/>
  <c r="G1328"/>
  <c r="G1325"/>
  <c r="G1324"/>
  <c r="G1223"/>
  <c r="G1220"/>
  <c r="G1219"/>
  <c r="G1216"/>
  <c r="G1215"/>
  <c r="G1214"/>
  <c r="G1213"/>
  <c r="G1212"/>
  <c r="G1211"/>
  <c r="G1210"/>
  <c r="G1209"/>
  <c r="G1205"/>
  <c r="G1204"/>
  <c r="G1203"/>
  <c r="G1202"/>
  <c r="G1201"/>
  <c r="G1200"/>
  <c r="G1199"/>
  <c r="G1198"/>
  <c r="G1195"/>
  <c r="G1194"/>
  <c r="G1191"/>
  <c r="G1190"/>
  <c r="G1088"/>
  <c r="G1085"/>
  <c r="G1084"/>
  <c r="G1081"/>
  <c r="G1080"/>
  <c r="G1079"/>
  <c r="G1078"/>
  <c r="G1077"/>
  <c r="G1076"/>
  <c r="G1075"/>
  <c r="G1074"/>
  <c r="G1071"/>
  <c r="G1070"/>
  <c r="G1069"/>
  <c r="G1068"/>
  <c r="G1067"/>
  <c r="G1066"/>
  <c r="G1065"/>
  <c r="G1064"/>
  <c r="G1061"/>
  <c r="G1060"/>
  <c r="G1057"/>
  <c r="G1056"/>
  <c r="G954"/>
  <c r="G951"/>
  <c r="G950"/>
  <c r="G947"/>
  <c r="G946"/>
  <c r="G945"/>
  <c r="G944"/>
  <c r="G943"/>
  <c r="G942"/>
  <c r="G941"/>
  <c r="G940"/>
  <c r="G937"/>
  <c r="G936"/>
  <c r="G935"/>
  <c r="G934"/>
  <c r="G933"/>
  <c r="G932"/>
  <c r="G931"/>
  <c r="G930"/>
  <c r="G927"/>
  <c r="G926"/>
  <c r="G923"/>
  <c r="G922"/>
  <c r="G820"/>
  <c r="G817"/>
  <c r="G816"/>
  <c r="G813"/>
  <c r="G812"/>
  <c r="G811"/>
  <c r="G810"/>
  <c r="G809"/>
  <c r="G808"/>
  <c r="G807"/>
  <c r="G806"/>
  <c r="G803"/>
  <c r="G802"/>
  <c r="G801"/>
  <c r="G800"/>
  <c r="G799"/>
  <c r="G798"/>
  <c r="G797"/>
  <c r="G796"/>
  <c r="G793"/>
  <c r="G792"/>
  <c r="G788"/>
  <c r="C697"/>
  <c r="D701" s="1"/>
  <c r="C243"/>
  <c r="C53"/>
  <c r="C52" s="1"/>
  <c r="C2043"/>
  <c r="C2034"/>
  <c r="C432"/>
  <c r="C347"/>
  <c r="C609"/>
  <c r="C332" s="1"/>
  <c r="C606"/>
  <c r="C329" s="1"/>
  <c r="C605"/>
  <c r="C328" s="1"/>
  <c r="C604"/>
  <c r="C327" s="1"/>
  <c r="C603"/>
  <c r="C326" s="1"/>
  <c r="C601"/>
  <c r="C324" s="1"/>
  <c r="C600"/>
  <c r="C323" s="1"/>
  <c r="C599"/>
  <c r="C322" s="1"/>
  <c r="C593"/>
  <c r="C592"/>
  <c r="C315" s="1"/>
  <c r="C591"/>
  <c r="C589"/>
  <c r="C588"/>
  <c r="C311" s="1"/>
  <c r="C587"/>
  <c r="C310" s="1"/>
  <c r="C586"/>
  <c r="C309" s="1"/>
  <c r="C585"/>
  <c r="C308" s="1"/>
  <c r="C584"/>
  <c r="C582"/>
  <c r="C581"/>
  <c r="C580"/>
  <c r="C578"/>
  <c r="C577"/>
  <c r="C576"/>
  <c r="C299" s="1"/>
  <c r="C575"/>
  <c r="C573"/>
  <c r="C572"/>
  <c r="C571"/>
  <c r="C570"/>
  <c r="C569"/>
  <c r="C568"/>
  <c r="C291" s="1"/>
  <c r="C567"/>
  <c r="C566"/>
  <c r="C565"/>
  <c r="C563"/>
  <c r="C562"/>
  <c r="C561"/>
  <c r="C557"/>
  <c r="C555"/>
  <c r="C556"/>
  <c r="C554"/>
  <c r="C553"/>
  <c r="C552"/>
  <c r="C143"/>
  <c r="C126"/>
  <c r="C125" s="1"/>
  <c r="C82"/>
  <c r="C81"/>
  <c r="C27"/>
  <c r="C26"/>
  <c r="C22"/>
  <c r="C21" s="1"/>
  <c r="C360"/>
  <c r="D363" s="1"/>
  <c r="C148"/>
  <c r="C29"/>
  <c r="G264"/>
  <c r="C152"/>
  <c r="C339"/>
  <c r="C340"/>
  <c r="C353"/>
  <c r="C354"/>
  <c r="C401"/>
  <c r="C407"/>
  <c r="C410"/>
  <c r="C413"/>
  <c r="C416"/>
  <c r="C419"/>
  <c r="C433"/>
  <c r="C436"/>
  <c r="C102"/>
  <c r="C39"/>
  <c r="C40"/>
  <c r="C66"/>
  <c r="C106"/>
  <c r="C105" s="1"/>
  <c r="C113"/>
  <c r="C112" s="1"/>
  <c r="D115" s="1"/>
  <c r="C120"/>
  <c r="C119" s="1"/>
  <c r="D121" s="1"/>
  <c r="C139"/>
  <c r="C138" s="1"/>
  <c r="C142"/>
  <c r="C146"/>
  <c r="C145" s="1"/>
  <c r="C155"/>
  <c r="C165"/>
  <c r="G197"/>
  <c r="G198"/>
  <c r="G199"/>
  <c r="G201"/>
  <c r="G202"/>
  <c r="G203"/>
  <c r="G205"/>
  <c r="G207"/>
  <c r="G211"/>
  <c r="G212"/>
  <c r="G213"/>
  <c r="G215"/>
  <c r="G217"/>
  <c r="G218"/>
  <c r="G220"/>
  <c r="G224"/>
  <c r="G226"/>
  <c r="G230"/>
  <c r="G231"/>
  <c r="G233"/>
  <c r="G234"/>
  <c r="G238"/>
  <c r="G239"/>
  <c r="G240"/>
  <c r="G241"/>
  <c r="G242"/>
  <c r="G244"/>
  <c r="G245"/>
  <c r="G246"/>
  <c r="G247"/>
  <c r="G248"/>
  <c r="G249"/>
  <c r="G251"/>
  <c r="G252"/>
  <c r="G253"/>
  <c r="G254"/>
  <c r="G255"/>
  <c r="G257"/>
  <c r="G265"/>
  <c r="G266"/>
  <c r="G267"/>
  <c r="G268"/>
  <c r="G269"/>
  <c r="G270"/>
  <c r="G271"/>
  <c r="G274"/>
  <c r="G275"/>
  <c r="G276"/>
  <c r="G277"/>
  <c r="G278"/>
  <c r="G279"/>
  <c r="G280"/>
  <c r="G284"/>
  <c r="G285"/>
  <c r="G286"/>
  <c r="G289"/>
  <c r="G290"/>
  <c r="G291"/>
  <c r="G292"/>
  <c r="G298"/>
  <c r="G299"/>
  <c r="G303"/>
  <c r="G307"/>
  <c r="G308"/>
  <c r="G309"/>
  <c r="G310"/>
  <c r="G311"/>
  <c r="G314"/>
  <c r="G317"/>
  <c r="G322"/>
  <c r="G323"/>
  <c r="G324"/>
  <c r="G326"/>
  <c r="G327"/>
  <c r="G328"/>
  <c r="G329"/>
  <c r="G332"/>
  <c r="G339"/>
  <c r="G340"/>
  <c r="G347"/>
  <c r="G350"/>
  <c r="G353"/>
  <c r="H1858"/>
  <c r="H1793"/>
  <c r="G422"/>
  <c r="H427" s="1"/>
  <c r="G432"/>
  <c r="G433"/>
  <c r="G436"/>
  <c r="C541"/>
  <c r="C1124"/>
  <c r="C542"/>
  <c r="C1125"/>
  <c r="C543"/>
  <c r="C1126"/>
  <c r="C544"/>
  <c r="C1127"/>
  <c r="C545"/>
  <c r="C1128"/>
  <c r="C546"/>
  <c r="C1129"/>
  <c r="C547"/>
  <c r="C1130"/>
  <c r="C548"/>
  <c r="C1131"/>
  <c r="C551"/>
  <c r="C1134"/>
  <c r="C1138"/>
  <c r="C1140"/>
  <c r="C1145"/>
  <c r="C1151"/>
  <c r="C1158"/>
  <c r="C1161"/>
  <c r="C1162"/>
  <c r="G594"/>
  <c r="H611" s="1"/>
  <c r="D619"/>
  <c r="H619"/>
  <c r="H632"/>
  <c r="H639"/>
  <c r="H701"/>
  <c r="D712"/>
  <c r="H712"/>
  <c r="H769"/>
  <c r="D783"/>
  <c r="H783"/>
  <c r="D846"/>
  <c r="H846"/>
  <c r="H903"/>
  <c r="D917"/>
  <c r="H917"/>
  <c r="D981"/>
  <c r="H981"/>
  <c r="H1037"/>
  <c r="D1051"/>
  <c r="H1051"/>
  <c r="D1115"/>
  <c r="H1115"/>
  <c r="C1135"/>
  <c r="C1136"/>
  <c r="C1137"/>
  <c r="C1139"/>
  <c r="C1144"/>
  <c r="C1146"/>
  <c r="C1149"/>
  <c r="C1150"/>
  <c r="C1152"/>
  <c r="C1153"/>
  <c r="C1154"/>
  <c r="C1159"/>
  <c r="C1163"/>
  <c r="C1164"/>
  <c r="C1166"/>
  <c r="C1168"/>
  <c r="D1185"/>
  <c r="H1185"/>
  <c r="D1249"/>
  <c r="H1249"/>
  <c r="D1319"/>
  <c r="H1319"/>
  <c r="D1384"/>
  <c r="H1384"/>
  <c r="H1440"/>
  <c r="D1454"/>
  <c r="H1454"/>
  <c r="D1519"/>
  <c r="H1519"/>
  <c r="C350"/>
  <c r="D1654"/>
  <c r="H1654"/>
  <c r="D1723"/>
  <c r="H1723"/>
  <c r="D1793"/>
  <c r="D1858"/>
  <c r="D1928"/>
  <c r="H1928"/>
  <c r="D1993"/>
  <c r="H1993"/>
  <c r="D2067"/>
  <c r="H2067"/>
  <c r="D2132"/>
  <c r="H2132"/>
  <c r="D2202"/>
  <c r="H2202"/>
  <c r="D2267"/>
  <c r="H2267"/>
  <c r="D2338"/>
  <c r="H2338"/>
  <c r="D2403"/>
  <c r="H2403"/>
  <c r="H2461"/>
  <c r="D2475"/>
  <c r="H2475"/>
  <c r="H2515"/>
  <c r="H2540"/>
  <c r="D2540"/>
  <c r="G2582"/>
  <c r="G2584" s="1"/>
  <c r="C637"/>
  <c r="D639" s="1"/>
  <c r="C68" l="1"/>
  <c r="D1305"/>
  <c r="C33"/>
  <c r="C32" s="1"/>
  <c r="C422"/>
  <c r="D427" s="1"/>
  <c r="C2620" s="1"/>
  <c r="C275"/>
  <c r="C294"/>
  <c r="C286"/>
  <c r="C276"/>
  <c r="C277"/>
  <c r="C314"/>
  <c r="C293"/>
  <c r="C279"/>
  <c r="C290"/>
  <c r="C296"/>
  <c r="D632"/>
  <c r="C316"/>
  <c r="C312"/>
  <c r="C301"/>
  <c r="C295"/>
  <c r="C284"/>
  <c r="C25"/>
  <c r="C24" s="1"/>
  <c r="C80"/>
  <c r="C79" s="1"/>
  <c r="C38"/>
  <c r="D1589"/>
  <c r="C285"/>
  <c r="C278"/>
  <c r="C269"/>
  <c r="C267"/>
  <c r="C265"/>
  <c r="C163"/>
  <c r="D172" s="1"/>
  <c r="C2608" s="1"/>
  <c r="C268"/>
  <c r="C266"/>
  <c r="D438"/>
  <c r="C2621" s="1"/>
  <c r="D342"/>
  <c r="C2616" s="1"/>
  <c r="D1698"/>
  <c r="D1725" s="1"/>
  <c r="C2566" s="1"/>
  <c r="H1698"/>
  <c r="H1725" s="1"/>
  <c r="G2566" s="1"/>
  <c r="C298"/>
  <c r="D356"/>
  <c r="C2617" s="1"/>
  <c r="H957"/>
  <c r="H983" s="1"/>
  <c r="G2554" s="1"/>
  <c r="H1171"/>
  <c r="H2109"/>
  <c r="D1090"/>
  <c r="D1117" s="1"/>
  <c r="C2556" s="1"/>
  <c r="D1359"/>
  <c r="H1589"/>
  <c r="H2542"/>
  <c r="H2188"/>
  <c r="H2053"/>
  <c r="C292"/>
  <c r="H1090"/>
  <c r="H1117" s="1"/>
  <c r="G2556" s="1"/>
  <c r="D1224"/>
  <c r="D2515"/>
  <c r="D823"/>
  <c r="D849" s="1"/>
  <c r="C2552" s="1"/>
  <c r="H1305"/>
  <c r="H1494"/>
  <c r="H1521" s="1"/>
  <c r="G2562" s="1"/>
  <c r="H1629"/>
  <c r="D957"/>
  <c r="D983" s="1"/>
  <c r="C2554" s="1"/>
  <c r="D2378"/>
  <c r="H2324"/>
  <c r="H1914"/>
  <c r="C304"/>
  <c r="C300"/>
  <c r="C280"/>
  <c r="H1224"/>
  <c r="H1359"/>
  <c r="H1833"/>
  <c r="H2378"/>
  <c r="D2242"/>
  <c r="D1171"/>
  <c r="H1575"/>
  <c r="H1779"/>
  <c r="C2605"/>
  <c r="H1968"/>
  <c r="H2242"/>
  <c r="D2324"/>
  <c r="D1833"/>
  <c r="D1968"/>
  <c r="C2618"/>
  <c r="H535"/>
  <c r="C289"/>
  <c r="C271"/>
  <c r="C264"/>
  <c r="C303"/>
  <c r="C274"/>
  <c r="C270"/>
  <c r="C65"/>
  <c r="C141"/>
  <c r="D160" s="1"/>
  <c r="C2606"/>
  <c r="H356"/>
  <c r="C307"/>
  <c r="H342"/>
  <c r="H438"/>
  <c r="H334"/>
  <c r="D611" l="1"/>
  <c r="E2625"/>
  <c r="C222"/>
  <c r="H2134"/>
  <c r="G2572" s="1"/>
  <c r="D1386"/>
  <c r="C2560" s="1"/>
  <c r="H2405"/>
  <c r="G2576" s="1"/>
  <c r="H1386"/>
  <c r="G2560" s="1"/>
  <c r="H2269"/>
  <c r="G2574" s="1"/>
  <c r="D445"/>
  <c r="H1995"/>
  <c r="G2570" s="1"/>
  <c r="H1251"/>
  <c r="G2558" s="1"/>
  <c r="D48"/>
  <c r="H1860"/>
  <c r="G2568" s="1"/>
  <c r="H1656"/>
  <c r="G2564" s="1"/>
  <c r="AA48"/>
  <c r="D1251"/>
  <c r="C2558" s="1"/>
  <c r="D2405"/>
  <c r="C2576" s="1"/>
  <c r="C2607"/>
  <c r="AA174" l="1"/>
  <c r="AB259"/>
  <c r="C2603"/>
  <c r="AA449" l="1"/>
  <c r="AB455"/>
  <c r="AB452"/>
  <c r="AA448"/>
  <c r="C305" l="1"/>
  <c r="D2188" l="1"/>
  <c r="D2269" s="1"/>
  <c r="C2574" s="1"/>
  <c r="D2053"/>
  <c r="C199"/>
  <c r="C202" l="1"/>
  <c r="C200"/>
  <c r="C190"/>
  <c r="C96" l="1"/>
  <c r="C95" s="1"/>
  <c r="D1914"/>
  <c r="D1995" s="1"/>
  <c r="C2570" s="1"/>
  <c r="C189"/>
  <c r="C317" l="1"/>
  <c r="D1575"/>
  <c r="C239"/>
  <c r="C237" l="1"/>
  <c r="D1779" l="1"/>
  <c r="D1860" s="1"/>
  <c r="C2568" s="1"/>
  <c r="C236"/>
  <c r="D259" s="1"/>
  <c r="D535"/>
  <c r="C2614" l="1"/>
  <c r="D1629" l="1"/>
  <c r="D1656" s="1"/>
  <c r="C2564" s="1"/>
  <c r="C86" l="1"/>
  <c r="C85" s="1"/>
  <c r="D1494"/>
  <c r="D1521" s="1"/>
  <c r="C2562" s="1"/>
  <c r="D2107"/>
  <c r="D2134" s="1"/>
  <c r="C2572" s="1"/>
  <c r="C72" l="1"/>
  <c r="C71" s="1"/>
  <c r="D2461" l="1"/>
  <c r="D2542" s="1"/>
  <c r="C2578" s="1"/>
  <c r="C288"/>
  <c r="D334" s="1"/>
  <c r="D108"/>
  <c r="C2615" l="1"/>
  <c r="D448"/>
  <c r="D444"/>
  <c r="D174"/>
  <c r="C2582" s="1"/>
  <c r="C2604"/>
  <c r="D446" l="1"/>
  <c r="AO446" s="1"/>
  <c r="D453"/>
  <c r="C2610"/>
  <c r="D2604" s="1"/>
  <c r="D2608" l="1"/>
  <c r="D2606"/>
  <c r="D2605"/>
  <c r="D2603"/>
  <c r="D2607"/>
  <c r="D2610" l="1"/>
  <c r="C400" l="1"/>
  <c r="C397"/>
  <c r="C396"/>
  <c r="C393"/>
  <c r="C392"/>
  <c r="C391"/>
  <c r="C390"/>
  <c r="C389"/>
  <c r="C388"/>
  <c r="C387"/>
  <c r="C386"/>
  <c r="C383"/>
  <c r="C382"/>
  <c r="C381"/>
  <c r="C380"/>
  <c r="C379"/>
  <c r="C378"/>
  <c r="C377"/>
  <c r="C376"/>
  <c r="C373"/>
  <c r="C372"/>
  <c r="C369"/>
  <c r="D678" l="1"/>
  <c r="D714" s="1"/>
  <c r="C2550" s="1"/>
  <c r="C2580" s="1"/>
  <c r="C2584" s="1"/>
  <c r="C368"/>
  <c r="D403" s="1"/>
  <c r="C2619" l="1"/>
  <c r="D449"/>
  <c r="D440"/>
  <c r="AB440" s="1"/>
  <c r="AB441" s="1"/>
  <c r="C2623" l="1"/>
  <c r="D2619" s="1"/>
  <c r="D450"/>
  <c r="D452" s="1"/>
  <c r="D454"/>
  <c r="D2617" l="1"/>
  <c r="D2615"/>
  <c r="D2616"/>
  <c r="D2614"/>
  <c r="C2625"/>
  <c r="D2618"/>
  <c r="D2621"/>
  <c r="D2620"/>
  <c r="D2623" l="1"/>
  <c r="G666"/>
  <c r="G390" s="1"/>
  <c r="G659"/>
  <c r="G383" s="1"/>
  <c r="G658"/>
  <c r="G382" s="1"/>
  <c r="G649"/>
  <c r="G373" s="1"/>
  <c r="G648"/>
  <c r="G372" s="1"/>
  <c r="G676"/>
  <c r="G664"/>
  <c r="G388" s="1"/>
  <c r="G652"/>
  <c r="G376" s="1"/>
  <c r="G669"/>
  <c r="G393" s="1"/>
  <c r="G657"/>
  <c r="G381" s="1"/>
  <c r="G673"/>
  <c r="G668"/>
  <c r="G392" s="1"/>
  <c r="G665"/>
  <c r="G389" s="1"/>
  <c r="G645"/>
  <c r="G667"/>
  <c r="G391" s="1"/>
  <c r="G656"/>
  <c r="G380" s="1"/>
  <c r="G663"/>
  <c r="G387" s="1"/>
  <c r="G653"/>
  <c r="G672"/>
  <c r="G396" s="1"/>
  <c r="G662"/>
  <c r="G644"/>
  <c r="G654" l="1"/>
  <c r="G655"/>
  <c r="G379" s="1"/>
  <c r="G368"/>
  <c r="G789"/>
  <c r="H678" l="1"/>
  <c r="H714" s="1"/>
  <c r="G2550" s="1"/>
  <c r="H823"/>
  <c r="H849" s="1"/>
  <c r="G2552" s="1"/>
  <c r="G369"/>
  <c r="H403" s="1"/>
  <c r="H440" s="1"/>
  <c r="G2580" l="1"/>
</calcChain>
</file>

<file path=xl/comments1.xml><?xml version="1.0" encoding="utf-8"?>
<comments xmlns="http://schemas.openxmlformats.org/spreadsheetml/2006/main">
  <authors>
    <author>José Luís Velasco Cebrián</author>
  </authors>
  <commentList>
    <comment ref="C624" authorId="0">
      <text>
        <r>
          <rPr>
            <sz val="9"/>
            <color indexed="81"/>
            <rFont val="Tahoma"/>
            <family val="2"/>
          </rPr>
          <t>Aportación de socios a GESTA para gastos de estructura</t>
        </r>
      </text>
    </comment>
    <comment ref="C1583" authorId="0">
      <text>
        <r>
          <rPr>
            <sz val="9"/>
            <color indexed="81"/>
            <rFont val="Tahoma"/>
            <family val="2"/>
          </rPr>
          <t>¿Se devolverá importe subvención agua desalada a Ayuntamientos en 2007?</t>
        </r>
      </text>
    </comment>
  </commentList>
</comments>
</file>

<file path=xl/sharedStrings.xml><?xml version="1.0" encoding="utf-8"?>
<sst xmlns="http://schemas.openxmlformats.org/spreadsheetml/2006/main" count="2644" uniqueCount="511">
  <si>
    <t>DE LA UNIÓN EUROPEA (FEDER)</t>
  </si>
  <si>
    <t>EJE 4</t>
  </si>
  <si>
    <t>EJE 3</t>
  </si>
  <si>
    <t>Emergencia lluvias</t>
  </si>
  <si>
    <t>PROGRAMA PRESUPUESTARIO 45215: GESTIÓN DE SISTEMA DE ABONA</t>
  </si>
  <si>
    <t>TOTAL PROGRAMA PRESUPUESTARIO 45215</t>
  </si>
  <si>
    <t>ESTUDIOS Y TRABAJOS TÉCNICOS  (SISTEMAS)</t>
  </si>
  <si>
    <t>GESTION CONTROL</t>
  </si>
  <si>
    <t>PROGRAMA PRESUPUESTARIO 45214: GESTION DE SISTEMAS DEL OESTE</t>
  </si>
  <si>
    <t>440.03</t>
  </si>
  <si>
    <t>440.12</t>
  </si>
  <si>
    <t>860.10</t>
  </si>
  <si>
    <t>ADQUISICIÓN DE ACCIONES Y PARTICIPACIONES FUERA DEL SECTOR PÚBLICO</t>
  </si>
  <si>
    <t>DE EMPRESAS NACIONALES</t>
  </si>
  <si>
    <t>PROGRAMA PRESUPUESTARIO 45211: GESTIÓN INFRAESTRUCTURA SISTEMA VALLE DE LA OROTAVA</t>
  </si>
  <si>
    <t>PROGRAMA PRESUPUESTARIO 45213: ABASTECIMIENTO URBANO DEL N.O.</t>
  </si>
  <si>
    <t>TOTAL PROGRAMA PRESUPUESTARIO 45213</t>
  </si>
  <si>
    <t>TOTAL PROGRAMA PRESUPUESTARIO 45214</t>
  </si>
  <si>
    <t>RESUMEN</t>
  </si>
  <si>
    <t>INGRESOS</t>
  </si>
  <si>
    <t>CORRIENTES</t>
  </si>
  <si>
    <t>CAPITAL</t>
  </si>
  <si>
    <t>GASTOS</t>
  </si>
  <si>
    <t>TOTALES</t>
  </si>
  <si>
    <t>DIFERENCIA</t>
  </si>
  <si>
    <t>INGRESOS - GASTOS</t>
  </si>
  <si>
    <t>221.24</t>
  </si>
  <si>
    <t>462.03</t>
  </si>
  <si>
    <t>SERVICIO DE INTERRUMPIBILIDAD ELECTRICA SISTEMA ADEJE ARONA</t>
  </si>
  <si>
    <t>440.00</t>
  </si>
  <si>
    <t>410.00</t>
  </si>
  <si>
    <t>400.00</t>
  </si>
  <si>
    <t>470.00</t>
  </si>
  <si>
    <t>480.00</t>
  </si>
  <si>
    <t>490.00</t>
  </si>
  <si>
    <t>PARTIDAS PRG'!$F$1;K647-1;0;1;1)</t>
  </si>
  <si>
    <t>520.00</t>
  </si>
  <si>
    <t>750.80</t>
  </si>
  <si>
    <t>OTRAS TRANSFERENCIAS DE LA ADMÓN. GENERAL DE LA COMUNIDAD AUTÓNOMA</t>
  </si>
  <si>
    <t>ESTADO DE INGRESOS</t>
  </si>
  <si>
    <t>ESTADO DE GASTOS</t>
  </si>
  <si>
    <t>221.00</t>
  </si>
  <si>
    <t>INTERESES DE DEMORA  Y OTROS GASTOS FINANCIEROS</t>
  </si>
  <si>
    <t>A ENTES PÚBLICOS YSOCIEDADES MERCANTILES DE LA ENTIDAD LOCAL</t>
  </si>
  <si>
    <t>MOBILIARIO</t>
  </si>
  <si>
    <t>OTRAS INVERSIONES NUEVAS ASOCIADAS AL FUNCIONAMIENTO OPER.  DE LOS SERVICIOS</t>
  </si>
  <si>
    <t>MAQUINARIA, INSTALACIONES TÉCNICAS Y UTILLAJE</t>
  </si>
  <si>
    <t>OTRAS INVERSIONES DE REPOSICIÓN ASOCIADAS AL FUNCIONAMIENTO OPER.  DE LOS SERVICIOS</t>
  </si>
  <si>
    <t>GASTOS EN APLICACIONES INFORMÁTICAS</t>
  </si>
  <si>
    <t>A ENTES PÚBLICOS Y SOCIEDADES MERCANTILES DE LA ENTIDAD LOCAL</t>
  </si>
  <si>
    <t>TRANSF. DE CAPITAL A ENTES PÚBLICOS Y SOCIEDADES MERCANTILES DE LA ENTIDAD LOCAL</t>
  </si>
  <si>
    <t>A LA ADMINISTRACION GENERAL DE LA COMUNIDAD AUTÓNOMA</t>
  </si>
  <si>
    <t>PRESTAMOS A LARGO PLAZO</t>
  </si>
  <si>
    <t>TOTAL PROGRAMA PRESUPUESTARIO 45201</t>
  </si>
  <si>
    <t>TOTAL PROGRAMA PRESUPUESTARIO 45202</t>
  </si>
  <si>
    <t>CAPÍTULO III: TASAS, PRECIOS PÚBLICOS Y OTROS INGRESOS</t>
  </si>
  <si>
    <t>360.01</t>
  </si>
  <si>
    <t>360.02</t>
  </si>
  <si>
    <t>360.03</t>
  </si>
  <si>
    <t>OTRAS TASAS POR LA UTILIZACION PRIVATIVA DEL  D.P.</t>
  </si>
  <si>
    <t xml:space="preserve">PRECIOS PÚBLICOS </t>
  </si>
  <si>
    <t>REINTEGRO DE OPERACIONES CORRIENTES</t>
  </si>
  <si>
    <t>REINTEGRO DE AVALES</t>
  </si>
  <si>
    <t>391.90</t>
  </si>
  <si>
    <t>OTRAS MULTAS Y SANCIONES</t>
  </si>
  <si>
    <t>392.01</t>
  </si>
  <si>
    <t>TASAS POR LA REALIZACIÓN DE ACTIVIDADES DE COMPETENCIA LOCAL</t>
  </si>
  <si>
    <t>DE ORGANISMOS AUTÓNOMOS DE LA ENTIDAD LOCAL</t>
  </si>
  <si>
    <t>DE  LA ADMINISTRACIÓN DEL ESTADO</t>
  </si>
  <si>
    <t>420.90</t>
  </si>
  <si>
    <t>OTRAS TRANSFERENCIAS CORRIENTES DE LA ADMINISTRACIÓN GENERAL DEL ESTADO</t>
  </si>
  <si>
    <t xml:space="preserve">TRANSFERENCIAS CORRIENTES DE ORGANISMOS AUTÓNOMOS DE LA ENTIDAD LOCAL </t>
  </si>
  <si>
    <t>DE ENTES PÚBLICOS Y SOCIEDADES MERCANTILES DE LA ENTIDAD LOCAL</t>
  </si>
  <si>
    <t>DE ENTES PÚBLICOS</t>
  </si>
  <si>
    <t>DE SOCIEDADES MERCANTILES</t>
  </si>
  <si>
    <t>450.01</t>
  </si>
  <si>
    <t>450.50</t>
  </si>
  <si>
    <t>DE LA ADMINISTRACIÓN DEL ESTADO</t>
  </si>
  <si>
    <t>REINT. PRÉSTAMOS CONCEDIDOS FUERA SECT. PÚBLICO A CORTO PLAZO</t>
  </si>
  <si>
    <t>REINT. PRÉSTAMOS CONCEDIDOS FUERA SECT. PÚBLICO A LARGO PLAZO</t>
  </si>
  <si>
    <t>870.00</t>
  </si>
  <si>
    <t>870.10</t>
  </si>
  <si>
    <t>REMANENTE DE TESORERÍA</t>
  </si>
  <si>
    <t>PARA GASTOS GENERALES</t>
  </si>
  <si>
    <t>PARA GASTOS CON FINANCIACIÓN AFECTADA</t>
  </si>
  <si>
    <t>CAPÍTULO VI: ENAJENACIÓN DE INVERSIONES REALES</t>
  </si>
  <si>
    <t>462.09</t>
  </si>
  <si>
    <t xml:space="preserve">REINTEGROS POR OPERACIONES DE CAPITAL </t>
  </si>
  <si>
    <t>DE EJERCICIOS CERRADOS</t>
  </si>
  <si>
    <t>OTROS REINTEGROS DE OPERACIONES CORRIENTES ( DE EJERCICIOS CERRADOS)</t>
  </si>
  <si>
    <t>221.30</t>
  </si>
  <si>
    <t>227.30</t>
  </si>
  <si>
    <t>ENERGÍA ELÉCTRICA CONVENIO SANEMIENTO VALLE DE GUIMAR</t>
  </si>
  <si>
    <t>COMUNICACIONES CONVENIO SANEAMIENTO VALLE DE GUIMAR</t>
  </si>
  <si>
    <t>TRAB. REAL. OTRAS EMPRESAS CONVENIO SANEAMIENTO VALLE DE GUIMAR</t>
  </si>
  <si>
    <t>TOTAL PROGRAMA PRESUPUESTARIO 45212</t>
  </si>
  <si>
    <t>222.30</t>
  </si>
  <si>
    <t>225.30</t>
  </si>
  <si>
    <t>TASAS P.I.R.S. CONVENIO SANEAMIENTO DEL VALLE DE GUIMAR</t>
  </si>
  <si>
    <t>226.99</t>
  </si>
  <si>
    <t>160.03</t>
  </si>
  <si>
    <t>CÁNONES</t>
  </si>
  <si>
    <t>221.06</t>
  </si>
  <si>
    <t>PRODUCTOS FARMACÉUTICOS Y MATERIAL SANITARIO</t>
  </si>
  <si>
    <t>SUMINISTRO DE REPUESTOS DE MAQUINARIA, UTILLAJE Y ELEMENTOS DE TRANSPORTE</t>
  </si>
  <si>
    <t>SERVICIOS DE TELECOMUNICACIONES</t>
  </si>
  <si>
    <t>225.00</t>
  </si>
  <si>
    <t>225.01</t>
  </si>
  <si>
    <t>TRIBUTOS DE LAS COMUNIDADES AUTÓNOMAS</t>
  </si>
  <si>
    <t>225.02</t>
  </si>
  <si>
    <t>TRIBUTOS DE LAS ENTIDADES LOCALES</t>
  </si>
  <si>
    <t>TRIBUTOS ESTATALES</t>
  </si>
  <si>
    <t>TRABAJOS REALIZADOS POR OTRAS EMPRESAS Y PROFESIONALES</t>
  </si>
  <si>
    <t>227.99</t>
  </si>
  <si>
    <t>OTROS TRABAJOS REALIZADOS POR OTRAS EMPRESAS Y PROFESIONALES</t>
  </si>
  <si>
    <t>227.00</t>
  </si>
  <si>
    <t>LIMPIEZA Y ASEO</t>
  </si>
  <si>
    <t>227.06</t>
  </si>
  <si>
    <t>ESTUDIOS Y TRABAJOS TÉCNICOS</t>
  </si>
  <si>
    <t>227.08</t>
  </si>
  <si>
    <t>SERVICIOS DE RECAUDACIÓN A FAVOR DE LA ENTIDAD</t>
  </si>
  <si>
    <t>LOCOMOCIÓN</t>
  </si>
  <si>
    <t>230.00</t>
  </si>
  <si>
    <t>DE LOS MIEMBROS DE LOS ORGANOS DE GOBIERNO</t>
  </si>
  <si>
    <t>325.00</t>
  </si>
  <si>
    <t>349.00</t>
  </si>
  <si>
    <t>SERVICIOS DE CARÁCTER GENERAL. OTROS PRECIOS PUBLICOS</t>
  </si>
  <si>
    <t>380.00</t>
  </si>
  <si>
    <t>FONDO DE CONTINGENCIA</t>
  </si>
  <si>
    <t xml:space="preserve">RESUMEN DEL PRESUPUESTO </t>
  </si>
  <si>
    <t>POR PROGRAMAS</t>
  </si>
  <si>
    <t>Ejecución microtamices en la E.B.A.R. de Los Llanos (50%)</t>
  </si>
  <si>
    <t>389.00</t>
  </si>
  <si>
    <t>393.00</t>
  </si>
  <si>
    <t>399.00</t>
  </si>
  <si>
    <t>339.01</t>
  </si>
  <si>
    <t>339.02</t>
  </si>
  <si>
    <t>OTRAS TRANSFERENCIAS INCONDICIONADAS DELA ADM GRAL COMUNIDAD AUTONOMA</t>
  </si>
  <si>
    <t>230.10</t>
  </si>
  <si>
    <t>230.20</t>
  </si>
  <si>
    <t>DEL PERSONAL DIRECTIVO</t>
  </si>
  <si>
    <t>DEL PERSONAL NO DIRECTIVO</t>
  </si>
  <si>
    <t>231.00</t>
  </si>
  <si>
    <t>231.10</t>
  </si>
  <si>
    <t>231.20</t>
  </si>
  <si>
    <t>GASTOS DE PUBLICACIONES</t>
  </si>
  <si>
    <t xml:space="preserve">GASTOS DE EDICIÓN Y PUBLICACIÓN </t>
  </si>
  <si>
    <t>CANON DE CONTROL DE VERTIDOS</t>
  </si>
  <si>
    <t>Aportación genérica del Cabildo Insular de Tenerife</t>
  </si>
  <si>
    <t>INGRESOS SALTO HIDROLÉCTRICO LA GUANCHA</t>
  </si>
  <si>
    <t>INGRESOS SALTO HIDROLÉCTRICO EL REVENTÓN</t>
  </si>
  <si>
    <t>CANON DE UTILIZACIÓN DE BIENES DEL DOMINIO PÚBLICO HIDRÁULICO</t>
  </si>
  <si>
    <t>161.03</t>
  </si>
  <si>
    <t>ARRENDAMIENTOS Y CÁNONES</t>
  </si>
  <si>
    <t>DE EMPRESAS PRIVADAS</t>
  </si>
  <si>
    <t>470</t>
  </si>
  <si>
    <t>DE FAMILIAS E INSTITUCIONES SIN FINES DE LUCRO</t>
  </si>
  <si>
    <t>DE AYUNTAMIENTOS</t>
  </si>
  <si>
    <t>462.06</t>
  </si>
  <si>
    <t xml:space="preserve">CONVENIO EDAM SANTA CRUZ </t>
  </si>
  <si>
    <t>recursos para gastos de personal (no se conoce el desglose)</t>
  </si>
  <si>
    <t>para gastos en bienes y servicios corrientes (no se conoce el desglose)</t>
  </si>
  <si>
    <t>para otros gastos en operaciones corrientes (no se conoce el desglose)</t>
  </si>
  <si>
    <t>161.07</t>
  </si>
  <si>
    <t>DENOMINACIÓN</t>
  </si>
  <si>
    <t>CONSIGNACIÓN</t>
  </si>
  <si>
    <t>(EUROS)</t>
  </si>
  <si>
    <t>VENTAS</t>
  </si>
  <si>
    <t>120.06</t>
  </si>
  <si>
    <t>120.07</t>
  </si>
  <si>
    <t>120.09</t>
  </si>
  <si>
    <t>TRIENIOS</t>
  </si>
  <si>
    <t>OTRAS RETRIBUCIONES BÁSICAS</t>
  </si>
  <si>
    <t>127.00</t>
  </si>
  <si>
    <t>CONTRIBUCIONES A PLANES Y FONDOS DE PENSIONES</t>
  </si>
  <si>
    <t>130.02</t>
  </si>
  <si>
    <t>HORAS EXTRAORDINARIAS</t>
  </si>
  <si>
    <t>131.00</t>
  </si>
  <si>
    <t>LABORAL  TEMPORAL</t>
  </si>
  <si>
    <t>132.00</t>
  </si>
  <si>
    <t>132.01</t>
  </si>
  <si>
    <t>LABORAL FIJO E INTERINO</t>
  </si>
  <si>
    <t>LABORAL TEMPORAL</t>
  </si>
  <si>
    <t>147.00</t>
  </si>
  <si>
    <t>143.00</t>
  </si>
  <si>
    <t>GRATIFICACIONES</t>
  </si>
  <si>
    <t>RETRIBUCIONES EN ESPECIE</t>
  </si>
  <si>
    <t>PRODUCTIVIDAD</t>
  </si>
  <si>
    <t>RETRIBUCIONES BÁSICAS</t>
  </si>
  <si>
    <t>RETRIBUCIONES COMPLEMENTARIAS</t>
  </si>
  <si>
    <t>121.01</t>
  </si>
  <si>
    <t>223.00</t>
  </si>
  <si>
    <t>224.00</t>
  </si>
  <si>
    <t>233.00</t>
  </si>
  <si>
    <t>240.00</t>
  </si>
  <si>
    <t>121.03</t>
  </si>
  <si>
    <t>COMPLEMENTO DE DESTINO</t>
  </si>
  <si>
    <t>COMPLEMENTO ESPECÍFICO</t>
  </si>
  <si>
    <t>OTROS COMPLEMENTOS</t>
  </si>
  <si>
    <t>137.00</t>
  </si>
  <si>
    <t>RETRIBUCIONES PERSONAL LABORAL DE CONVENIOS</t>
  </si>
  <si>
    <t>PERSONAL LABORAL DE CONVENIOS</t>
  </si>
  <si>
    <t>CUOTAS, PRESTACIONES Y GASTOS SOCIALES A CARGO DEL EMPLEADOR</t>
  </si>
  <si>
    <t>SEGURIDAD SOCIAL OTRO PERSONAL (DE CONVENIOS)</t>
  </si>
  <si>
    <t>160.08</t>
  </si>
  <si>
    <t>ASISTENCIA MÉDICO-FARMACÉUTICA</t>
  </si>
  <si>
    <t>160.09</t>
  </si>
  <si>
    <t>OTRAS CUOTAS</t>
  </si>
  <si>
    <t>GASTOS SOCIALES DEL PERSONAL</t>
  </si>
  <si>
    <t xml:space="preserve">FORMACIÓN Y PERFECCIONAMIENTO DEL PERSONAL </t>
  </si>
  <si>
    <t>TRANSPORTES DEL PERSONAL</t>
  </si>
  <si>
    <t>SEGUROS DEL PERSONAL</t>
  </si>
  <si>
    <t xml:space="preserve">SUBSIDIO DE ESTUDIOS </t>
  </si>
  <si>
    <t>OTROS GASTOS SOCIALES</t>
  </si>
  <si>
    <t>164.00</t>
  </si>
  <si>
    <t>COMPLEMENTO FAMILIAR</t>
  </si>
  <si>
    <t>CLASIFICACIÓN ECONÓMICA  según Orden ORDEN EHA/3565/2008, de 3 de diciembre</t>
  </si>
  <si>
    <t>PROGRAMA PRESUPUESTARIO 45203: ABASTECIMIENTO URBANO</t>
  </si>
  <si>
    <t>VENTAS POR TRANSACCIONES</t>
  </si>
  <si>
    <t>TASAS</t>
  </si>
  <si>
    <t>OTROS INGRESOS</t>
  </si>
  <si>
    <t>RECARGO DE APREMIO</t>
  </si>
  <si>
    <t>INTERESES DE DEMORA</t>
  </si>
  <si>
    <t>OTROS INGRESOS DIVERSOS</t>
  </si>
  <si>
    <t>TOTAL CAPÍTULO III</t>
  </si>
  <si>
    <t>CAPÍTULO IV:TRANSFERENCIAS CORRIENTES</t>
  </si>
  <si>
    <t>DE LA ADMÓN. GENERAL DE LA ENTIDAD LOCAL</t>
  </si>
  <si>
    <t>OTRAS TRANSFERENCIAS</t>
  </si>
  <si>
    <t>DE LA ADMINISTRACIÓN GENERAL DEL ESTADO</t>
  </si>
  <si>
    <t>DE COMUNIDADES AUTÓNOMAS</t>
  </si>
  <si>
    <t>DE LA ADMÓN. GENERAL DE LA COMUNIDAD AUTÓNOMA</t>
  </si>
  <si>
    <t>DE ENTIDADES LOCALES</t>
  </si>
  <si>
    <t>462.00</t>
  </si>
  <si>
    <t>CONVENIO ADEJE-ARONA</t>
  </si>
  <si>
    <t>CONVENIO NORESTE DE TENERIFE</t>
  </si>
  <si>
    <t>CONVENIO VALLE DE LA OROTAVA</t>
  </si>
  <si>
    <t>TOTAL CAPÍTULO IV</t>
  </si>
  <si>
    <t>CAPÍTULO V: INGRESOS PATRIMONIALES</t>
  </si>
  <si>
    <t>INTERESES DE DEPÓSITOS</t>
  </si>
  <si>
    <t>TOTAL CAPÍTULO V</t>
  </si>
  <si>
    <t>CAPITULO VII: TRANSFERENCIAS DE CAPITAL</t>
  </si>
  <si>
    <t>DEL EXTERIOR</t>
  </si>
  <si>
    <t>DE LA UNIÓN EUROPEA</t>
  </si>
  <si>
    <t>TOTAL CAPÍTULO VII</t>
  </si>
  <si>
    <t>CAPÍTULO VIII: ACTIVOS FINANCIEROS</t>
  </si>
  <si>
    <t>REINT. PRÉSTAMOS CONCEDIDOS FUERA SECT. PÚBLICO</t>
  </si>
  <si>
    <t>TOTAL CAPÍTULO VIII</t>
  </si>
  <si>
    <t>TOTAL PRESUPUESTO DE INGRESOS</t>
  </si>
  <si>
    <t>CAPÍTULO I: GASTOS DE PERSONAL</t>
  </si>
  <si>
    <t xml:space="preserve"> </t>
  </si>
  <si>
    <t>FUNCIONARIOS</t>
  </si>
  <si>
    <t>PERSONAL LABORAL</t>
  </si>
  <si>
    <t>OTRO PERSONAL</t>
  </si>
  <si>
    <t>CUOTAS SOCIALES</t>
  </si>
  <si>
    <t>160.01</t>
  </si>
  <si>
    <t>PRESTACIONES SOCIALES</t>
  </si>
  <si>
    <t>TOTAL CAPÍTULO I</t>
  </si>
  <si>
    <t>CAPÍTULO II: GASTOS EN BIENES CORRIENTES Y SERVICIOS</t>
  </si>
  <si>
    <t>EDIFICIOS Y OTRAS CONSTRUCCIONES</t>
  </si>
  <si>
    <t>MATERIAL DE TRANSPORTE</t>
  </si>
  <si>
    <t>EQUIPOS PARA PROCESOS DE INFORMACIÓN</t>
  </si>
  <si>
    <t>REPARACIONES, MANTENIMIENTO Y CONSERVACIÓN</t>
  </si>
  <si>
    <t>MATERIAL, SUMINISTROS Y OTROS</t>
  </si>
  <si>
    <t>MATERIAL DE OFICINA</t>
  </si>
  <si>
    <t>220.02</t>
  </si>
  <si>
    <t>SUMINISTROS</t>
  </si>
  <si>
    <t>221.01</t>
  </si>
  <si>
    <t>221.03</t>
  </si>
  <si>
    <t>221.08</t>
  </si>
  <si>
    <t>COMUNICACIONES</t>
  </si>
  <si>
    <t>TRANSPORTES</t>
  </si>
  <si>
    <t>PRIMAS DE SEGURO</t>
  </si>
  <si>
    <t>TRIBUTOS</t>
  </si>
  <si>
    <t>GASTOS DIVERSOS</t>
  </si>
  <si>
    <t>DIETAS</t>
  </si>
  <si>
    <t>OTRAS INDEMNIZACIONES</t>
  </si>
  <si>
    <t>470.01</t>
  </si>
  <si>
    <t>470.02</t>
  </si>
  <si>
    <t>CONVENIO ABASTECIMIENTO URBANO DEL N.O</t>
  </si>
  <si>
    <t>TOTAL CAPÍTULO II</t>
  </si>
  <si>
    <t>CAPÍTULO III: GASTOS FINANCIEROS</t>
  </si>
  <si>
    <t>CAPÍTULO IV: TRANSFERENCIAS CORRIENTES</t>
  </si>
  <si>
    <t>A ENTIDADES LOCALES</t>
  </si>
  <si>
    <t>A AYUNTAMIENTOS</t>
  </si>
  <si>
    <t>A FAMILIAS E INSTITUC. SIN FINES DE LUCRO</t>
  </si>
  <si>
    <t>CAPÍTULO VI: INVERSIONES REALES</t>
  </si>
  <si>
    <t>TERRENOS Y BIENES NATURALES</t>
  </si>
  <si>
    <t>PROYECTOS COMPLEJOS</t>
  </si>
  <si>
    <t>INV.REPOSICIÓN ASOCIADA AL FUNCION. OPER. DE LOS SERVICIOS</t>
  </si>
  <si>
    <t>TOTAL CAPÍTULO VI</t>
  </si>
  <si>
    <t>CAPÍTULO VII: TRANSFERENCIAS DE CAPITAL</t>
  </si>
  <si>
    <t>A COMUNIDADES AUTÓNOMAS</t>
  </si>
  <si>
    <t>PROGRAMA PRESUPUESTARIO 45202: GESTIÓN DE LA INFRAESTRUCTURA HIDRÁULICA</t>
  </si>
  <si>
    <t>TOTAL PROGRAMA PRESUPUESTARIO 45203</t>
  </si>
  <si>
    <t>PROGRAMA PRESUPUESTARIO 45204: DEPURACIÓN Y REUTILIZACIÓN</t>
  </si>
  <si>
    <t>TOTAL PROGRAMA PRESUPUESTARIO 45204</t>
  </si>
  <si>
    <t>PROGRAMA PRESUPUESTARIO 45205: DESALACIÓN</t>
  </si>
  <si>
    <t>TOTAL PROGRAMA PRESUPUESTARIO 45205</t>
  </si>
  <si>
    <t>PROGRAMA PRESUPUESTARIO 45206: APROVECHAMIENTOS HIDROELÉCTRICOS</t>
  </si>
  <si>
    <t>TOTAL PROGRAMA PRESUPUESTARIO 45206</t>
  </si>
  <si>
    <t>PROGRAMA PRESUPUESTARIO 45207: OTRAS OBRAS HIDRÁULICAS</t>
  </si>
  <si>
    <t>TOTAL PROGRAMA PRESUPUESTARIO 45207</t>
  </si>
  <si>
    <t>PROGRAMA PRESUPUESTARIO 45208: GESTIÓN INFRAESTRUCTURA SISTEMA ADEJE - ARONA</t>
  </si>
  <si>
    <t>TOTAL PROGRAMA PRESUPUESTARIO 45208</t>
  </si>
  <si>
    <t>TOTAL PROGRAMA PRESUPUESTARIO 45209</t>
  </si>
  <si>
    <t>PROGRAMA PRESUPUESTARIO 45210: GESTIÓN INFRAESTRUCTURA SISTEMA SANEAMIENTO DEL N.E.</t>
  </si>
  <si>
    <t>TOTAL PROGRAMA PRESUPUESTARIO 45210</t>
  </si>
  <si>
    <t>TOTAL PROGRAMA PRESUPUESTARIO 45211</t>
  </si>
  <si>
    <t>PROGRAMA PRESUPUESTARIO 45209: CONVENIO OBRAS HIDRÁULICAS DE INTERÉS GENERAL DE LA NACIÓN</t>
  </si>
  <si>
    <t>A EMPRESAS PRIVADAS</t>
  </si>
  <si>
    <t>A FAMILIAS E INSTITUCIONES SIN FINES DE LUCRO</t>
  </si>
  <si>
    <t>CONCESIÓN DE PRÉSTAMOS FUERA S. PÚBLICO</t>
  </si>
  <si>
    <t>PRÉSTAMOS A CORTO PLAZO</t>
  </si>
  <si>
    <t xml:space="preserve">TOTAL CAPITULO VIII </t>
  </si>
  <si>
    <t xml:space="preserve"> TOTAL PRESUPUESTO DE GASTOS </t>
  </si>
  <si>
    <t>INDEMNIZACIONES POR RAZÓN DEL SERVICO</t>
  </si>
  <si>
    <t>INV. NUEVA EN INFRAEST. Y BIENES DESTINADOS AL USO GRAL.</t>
  </si>
  <si>
    <t>INV. NUEVA ASOCIADA AL FUNCION. OPER. DE LOS SERVICIOS</t>
  </si>
  <si>
    <t>A LA ADMON. GENERAL DE LA ENTIDAD LOCAL</t>
  </si>
  <si>
    <t xml:space="preserve">EDIFICIOS Y OTRAS CONSTRUCCIONES </t>
  </si>
  <si>
    <t>INCENTIVOS AL RENDIMIENTO</t>
  </si>
  <si>
    <t>TOTAL PROGRAMAS PRESUPUESTARIOS DE GASTOS</t>
  </si>
  <si>
    <t>47</t>
  </si>
  <si>
    <t>48</t>
  </si>
  <si>
    <t>49</t>
  </si>
  <si>
    <t>121.00</t>
  </si>
  <si>
    <t>122.00</t>
  </si>
  <si>
    <t>130.00</t>
  </si>
  <si>
    <t>130.01</t>
  </si>
  <si>
    <t>150.00</t>
  </si>
  <si>
    <t>150.01</t>
  </si>
  <si>
    <t>151.00</t>
  </si>
  <si>
    <t>151.01</t>
  </si>
  <si>
    <t>PRODUCTIVIDAD PERSONAL FUNCIONARIO</t>
  </si>
  <si>
    <t>PRODUCTIVIDAD PERSONAL LABORAL</t>
  </si>
  <si>
    <t>GRATIFICACIONES PERSONAL FUNCIONARIO</t>
  </si>
  <si>
    <t>GRATIFICACIONES PERSONAL LABORAL</t>
  </si>
  <si>
    <t>160.02</t>
  </si>
  <si>
    <t>SEGURIDAD SOCIAL PERSONAL FUNCIONARIO</t>
  </si>
  <si>
    <t>SEGURIDAD SOCIAL PERSONAL LABORAL</t>
  </si>
  <si>
    <t>161.02</t>
  </si>
  <si>
    <t>INDEMNIZ. JUBILACIONES ANTICIPADAS PERSONAL FUNCIONARIO</t>
  </si>
  <si>
    <t>PENSIONES EXCEPCIONALES</t>
  </si>
  <si>
    <t>INDEMNIZ. JUBILACIONES ANTICIPADAS PERSONAL LABORAL</t>
  </si>
  <si>
    <t>161.04</t>
  </si>
  <si>
    <t>161.05</t>
  </si>
  <si>
    <t>PENSIONES A CARGO DE LA ENTIDAD</t>
  </si>
  <si>
    <t>ASISTENCIA MÉDICO-FARMACÉUTICA A PENSIONISTAS</t>
  </si>
  <si>
    <t>161.09</t>
  </si>
  <si>
    <t>OTRAS PRESTACIONES SOCIALES</t>
  </si>
  <si>
    <t>162.00</t>
  </si>
  <si>
    <t>162.02</t>
  </si>
  <si>
    <t>162.05</t>
  </si>
  <si>
    <t>162.06</t>
  </si>
  <si>
    <t>162.09</t>
  </si>
  <si>
    <t>220.00</t>
  </si>
  <si>
    <t>220.01</t>
  </si>
  <si>
    <t>ENERGÍA ELÉCTRICA CONVENIO CANAL DEL NORTE</t>
  </si>
  <si>
    <t>MATERIAL ORDINARIO NO INVENTARIABLE</t>
  </si>
  <si>
    <t>PRENSA, REVISTAS, LIBROS Y OTRAS PUBLICACIONES</t>
  </si>
  <si>
    <t>MATERIAL INFORMÁTICO NO INVENTARIABLE</t>
  </si>
  <si>
    <t>221.11</t>
  </si>
  <si>
    <t>221.99</t>
  </si>
  <si>
    <t>ENERGÍA ELÉCTRICA</t>
  </si>
  <si>
    <t>AGUA</t>
  </si>
  <si>
    <t>101.00</t>
  </si>
  <si>
    <t>RETRIBUCIONES  BÁSICAS Y OTRAS REMUNERACIONES DE PERSONAL DIRECTIVO</t>
  </si>
  <si>
    <t>ORGANOS DE GOBIERNO Y PERSONAL DIRECTIVO</t>
  </si>
  <si>
    <t xml:space="preserve">RETRIBUCIONES BÁSICAS </t>
  </si>
  <si>
    <t>221.12</t>
  </si>
  <si>
    <t>SUMINISTRO DE MATERIAL ELECTRÓNICO, ELECTRICO Y DE TELECOMUNICACIONES</t>
  </si>
  <si>
    <t>222.01</t>
  </si>
  <si>
    <t>POSTALES</t>
  </si>
  <si>
    <t>226.01</t>
  </si>
  <si>
    <t xml:space="preserve">ATENCIONS PROTOCOLARIAS Y REPRESENTATIVAS </t>
  </si>
  <si>
    <t>OTROS GASTOS DIVERSOS</t>
  </si>
  <si>
    <t>CAPÍTULO V: FONDO DE CONTINGENCIA Y OTROS IMPREVISTOS</t>
  </si>
  <si>
    <t>DOTACIÓN AL FONDO DE CONTINGENCIA DE EJECUCIÓN PRESUPUESTARIA</t>
  </si>
  <si>
    <t>FONDO DE CONTINGENCIA DE EJECUCIÓN PRESUPUESTARIA. ARTÍCULO 31 LO 2/2012</t>
  </si>
  <si>
    <t xml:space="preserve">OTROS GASTOS DIVERSOS </t>
  </si>
  <si>
    <t>650.00</t>
  </si>
  <si>
    <t>650.50</t>
  </si>
  <si>
    <t>GASTOS EN INVERSIONES GESTIONADAS PARA O. E. P. (FINANCIADAS POR NO DESTINATARIOS)</t>
  </si>
  <si>
    <t>GASTOS EN INVERSIONES GESTIONADAS PARA O. E. P. (FINANCIADAS POR DESTINATARIOS)</t>
  </si>
  <si>
    <t>CONVENIO DESALADORAS PORTÁTILES VALLE DE GUIMAR</t>
  </si>
  <si>
    <t>feder</t>
  </si>
  <si>
    <t>cabildo</t>
  </si>
  <si>
    <t>ayto</t>
  </si>
  <si>
    <t>balten</t>
  </si>
  <si>
    <t>estado</t>
  </si>
  <si>
    <t>energ</t>
  </si>
  <si>
    <t>CONVENIO DESALADORAS PORTÁTILES GRANADILLA</t>
  </si>
  <si>
    <t>462.12</t>
  </si>
  <si>
    <t>COMBUSTIBLES Y CARBURANTES</t>
  </si>
  <si>
    <t>HERRAMIENTAS NO INVENTARIABLES</t>
  </si>
  <si>
    <t>OTROS SUMINISTROS</t>
  </si>
  <si>
    <t>OTROS GASTOS FINANCIEROS</t>
  </si>
  <si>
    <t>TRANSFERENCIAS A FUNDACIONES</t>
  </si>
  <si>
    <t>INVERSIONES EN TERRENOS</t>
  </si>
  <si>
    <t>OTRA INVERSIÓN NUEVA INFRAEST. Y BB. DESTINADOS AL USO GRAL.</t>
  </si>
  <si>
    <t>OTRA INVERSIÓN REPOS.  INFRAEST. Y BB. DESTINADOS AL USO GRAL.</t>
  </si>
  <si>
    <t>INV. DE REPOSICIÓN EN INFRAEST. Y BB. DESTINADOS AL USO GRAL.</t>
  </si>
  <si>
    <t>GASTOS EN INVERSIONES DE CARÁCTER INMATERIAL</t>
  </si>
  <si>
    <t>A OO.AA. COMERC., INDUST., FINANC. O ANAL. DE LA ENTIDAD LOCAL</t>
  </si>
  <si>
    <t>TRANSFERENCIAS DE CAPITAL A BALTEN</t>
  </si>
  <si>
    <t>AUXILIOS A LA INIC. PRIVADA PARA OBRAS HIDRÁULICAS</t>
  </si>
  <si>
    <t>TRANSF. DE CAPITAL A FAMILIAS E INSTITUC. SIN FINES DE LUCRO</t>
  </si>
  <si>
    <t>ARREND. TERRENOS Y BIENES NATURALES</t>
  </si>
  <si>
    <t>ARREND. EDIFICIOS Y OTRAS CONSTRUCCIONES</t>
  </si>
  <si>
    <t>ARREND. MAQUINARIA, INSTALACIONES Y UTILLAJE</t>
  </si>
  <si>
    <t>ARREND. MATERIAL DE TRANSPORTE</t>
  </si>
  <si>
    <t>ARREND. MOBILIARIO Y ENSERES</t>
  </si>
  <si>
    <t>ARREND. EQUIPOS PARA PROCESOS DE INFORMACIÓN</t>
  </si>
  <si>
    <t>ARREND. OTRO INMOVILIZADO MATERIAL</t>
  </si>
  <si>
    <t>REP. INFRAESTRUCTURA Y BIENES NATURALES</t>
  </si>
  <si>
    <t>REP. EDIFICIOS Y OTRAS CONSTRUCCIONES</t>
  </si>
  <si>
    <t>REP. MAQUINARIA , INSTALACIONES Y UTILLAJE</t>
  </si>
  <si>
    <t>REP. MATERIAL DE TRANSPORTE</t>
  </si>
  <si>
    <t>REP. MOBILIARIO Y ENSERES</t>
  </si>
  <si>
    <t>REP. EQUIPAMIENTO PARA PROCESOS DE INFORMACIÓN</t>
  </si>
  <si>
    <t>REP. OTRO INMOVILIZADO MATERIAL</t>
  </si>
  <si>
    <t>222.00</t>
  </si>
  <si>
    <t>FUNCIONARIOS. RETRIBUCIONES EN ESPECIE</t>
  </si>
  <si>
    <t>LABORAL FIJO E INTERINO. RETRIBUCIONES BÁSICAS</t>
  </si>
  <si>
    <t>LABORAL FIJO E INTERINO. OTRAS REMUNERACIONES</t>
  </si>
  <si>
    <t>221.04</t>
  </si>
  <si>
    <t>VESTUARIO</t>
  </si>
  <si>
    <t>226.02</t>
  </si>
  <si>
    <t>PUBLICIDAD Y PROPAGANDA</t>
  </si>
  <si>
    <t>226.03</t>
  </si>
  <si>
    <t>PUBLICACION EN DIARIOS OFICIALES</t>
  </si>
  <si>
    <t>226.04</t>
  </si>
  <si>
    <t>226.06</t>
  </si>
  <si>
    <t>JURÍDICOS, CONTENCIOSOS</t>
  </si>
  <si>
    <t>REUNIONES CONFERENCIAS Y CURSOS</t>
  </si>
  <si>
    <t>222.32</t>
  </si>
  <si>
    <t>TOTAL INGRESOS</t>
  </si>
  <si>
    <t>TASAS, PRECIOS PÚBLICOS Y OTROS INGRESOS</t>
  </si>
  <si>
    <t>III</t>
  </si>
  <si>
    <t>TRANSFERENCIAS CORRIENTES</t>
  </si>
  <si>
    <t>IV</t>
  </si>
  <si>
    <t>INGRESOS PATRIMONIALES</t>
  </si>
  <si>
    <t>ENAJENACIÓN DE INVERSIONES REALES</t>
  </si>
  <si>
    <t>TRANSFERENCIAS DE CAPITAL</t>
  </si>
  <si>
    <t>ACTIVOS FINANCIEROS</t>
  </si>
  <si>
    <t>V</t>
  </si>
  <si>
    <t>VI</t>
  </si>
  <si>
    <t>VII</t>
  </si>
  <si>
    <t>VIII</t>
  </si>
  <si>
    <t xml:space="preserve">TOTAL INGRESOS </t>
  </si>
  <si>
    <t>TOTAL GASTOS</t>
  </si>
  <si>
    <t>GASTOS DE PERSONAL</t>
  </si>
  <si>
    <t>GASTOS EN BIENES CORRIENTES Y SERVICIOS</t>
  </si>
  <si>
    <t>I</t>
  </si>
  <si>
    <t>II</t>
  </si>
  <si>
    <t>GASTOS FINANCIEROS</t>
  </si>
  <si>
    <t xml:space="preserve"> INVERSIONES REALES</t>
  </si>
  <si>
    <t xml:space="preserve"> ACTIVOS FINANCIEROS</t>
  </si>
  <si>
    <t>(%)</t>
  </si>
  <si>
    <t>RESUMEN DEL PRESUPUESTO</t>
  </si>
  <si>
    <t>POR CAPÍTULOS</t>
  </si>
  <si>
    <t>CAPÍTULOS</t>
  </si>
  <si>
    <t>INVERSIONES GESTIONADAS PARA OTROS ENTES PÚBLICOS</t>
  </si>
  <si>
    <t>440.09</t>
  </si>
  <si>
    <t xml:space="preserve">SERVICIOS DE TELECOMUNICACIONES </t>
  </si>
  <si>
    <t>aportación Cabildo complementaria a SCE (convenio)</t>
  </si>
  <si>
    <t xml:space="preserve">TASAS POR EXPEDICIÓN DE DOCUMENTOS </t>
  </si>
  <si>
    <t>AHORRO BRUTO: INGRESOS CORRIENTES - GASTOS CORRIENTES</t>
  </si>
  <si>
    <t>INGRESOS DE CAPITAL - GASTOS DE CAPITAL</t>
  </si>
  <si>
    <t>PROGRAMA PRESUPUESTARIO 45201: FUNCIONAMIENTO DEL CONSEJO INSULAR DE AGUAS</t>
  </si>
  <si>
    <t>aportación Cabildo para financiar personal en Atribución Temporal de Funciones</t>
  </si>
  <si>
    <t>440.13</t>
  </si>
  <si>
    <t>CONVENIO SISTEMA DE ABONA</t>
  </si>
  <si>
    <t>TRANSFERENCIAS CORRIENTES CONVENIOS SUSCRITOS EN MATERIA DE EMPLEO Y DESARROLLO LOCAL</t>
  </si>
  <si>
    <t>462.19</t>
  </si>
  <si>
    <t>120.00</t>
  </si>
  <si>
    <t>Sueldos del Grupo A1</t>
  </si>
  <si>
    <t>120.01</t>
  </si>
  <si>
    <t>Sueldos del Grupo A2</t>
  </si>
  <si>
    <t>120.02</t>
  </si>
  <si>
    <t>Sueldos del Grupo B</t>
  </si>
  <si>
    <t>120.03</t>
  </si>
  <si>
    <t>Sueldos del Grupo C1</t>
  </si>
  <si>
    <t>120.04</t>
  </si>
  <si>
    <t>Sueldos del Grupo C2</t>
  </si>
  <si>
    <t>120.05</t>
  </si>
  <si>
    <t>Sueldos del Grupo E</t>
  </si>
  <si>
    <t>Funcionarios. Retribuciones básicas (antigua Sueldos)</t>
  </si>
  <si>
    <t>2017</t>
  </si>
  <si>
    <t>PRESUPUESTO DEL CONSEJO INSULAR DE AGUAS DE TENERIFE</t>
  </si>
  <si>
    <t>APORTACIÓN COMUNIDAD AUTÓNOMA CANARIAS  (para financiación gtos. ctes.)</t>
  </si>
  <si>
    <t>Financiación MEDI - Línea SANEAMIENTO Y DEPURACIÓN</t>
  </si>
  <si>
    <t>Financiación MEDI - Línea REUTILIZACIÓN AGUAS DEPURADAS</t>
  </si>
  <si>
    <t>Financiación MEDI - Línea EFICIENCIA SISTEMAS HIDRÁULICO</t>
  </si>
  <si>
    <t>Financiación MEDI - Línea RIESGOS E INUNDACIONES</t>
  </si>
  <si>
    <t>Financiación MEDI - Línea INCREM. SANEAMIENTO Y DEPURAC</t>
  </si>
  <si>
    <t>Financiación MEDI - Línea INCREM.REUTILIZ.AGUAS DEPURADA</t>
  </si>
  <si>
    <t>Financiación MEDI - Línea INCREM.ASEGURAM.SUMINISTRO AGUA</t>
  </si>
  <si>
    <t>PROGRAMA PRESUPUESTARIO 45212: GESTIÓN DE SISTEMAS DEL VALLE DE GÜÍMAR</t>
  </si>
  <si>
    <t>EJERCICIO 2018</t>
  </si>
  <si>
    <t>incremento 1% gastos personal 2017</t>
  </si>
  <si>
    <t>Aportación Cabildo de Tenerife (para financiación gtos. ctes.) - aportación genérica</t>
  </si>
  <si>
    <t>Financiación MEDI - E37 Plan hidrólogico Insular</t>
  </si>
  <si>
    <t>Financiación MEDI - Línea ASEGURAM.SUMINISTRO AGUA</t>
  </si>
  <si>
    <t>Incremento E37 Plan hidrológico Insular</t>
  </si>
  <si>
    <t>-</t>
  </si>
  <si>
    <t>Incluye redacciones de proyectos y otros estudios que antes eran considerados Capítulo VI</t>
  </si>
  <si>
    <t>CONVENIO SISTEMAS DEL OESTE</t>
  </si>
  <si>
    <t>2018</t>
  </si>
  <si>
    <t>aportación adicional Acuerdo C.G.I. 27-nov-2017</t>
  </si>
  <si>
    <t>+66.147,03€ provinientes de la reducción de Capítulo I + ajuste redondeo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</si>
</sst>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00000"/>
    <numFmt numFmtId="165" formatCode="#,##0.000"/>
    <numFmt numFmtId="166" formatCode="0.00000"/>
    <numFmt numFmtId="167" formatCode="0.0000"/>
    <numFmt numFmtId="168" formatCode="_-* #,##0.00\ [$€]_-;\-* #,##0.00\ [$€]_-;_-* &quot;-&quot;??\ [$€]_-;_-@_-"/>
    <numFmt numFmtId="169" formatCode="#,##0.00_ ;[Red]\-#,##0.00\ "/>
    <numFmt numFmtId="170" formatCode="#,##0.00_ ;\-#,##0.00\ 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i/>
      <sz val="12"/>
      <color indexed="23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4" borderId="2" applyNumberFormat="0" applyAlignment="0" applyProtection="0"/>
    <xf numFmtId="0" fontId="19" fillId="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168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5" borderId="6" applyNumberFormat="0" applyFont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4" fontId="2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" fontId="3" fillId="0" borderId="7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Border="1"/>
    <xf numFmtId="4" fontId="5" fillId="0" borderId="0" xfId="0" applyNumberFormat="1" applyFont="1" applyFill="1"/>
    <xf numFmtId="4" fontId="3" fillId="0" borderId="0" xfId="0" applyNumberFormat="1" applyFont="1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11" applyNumberFormat="1" applyFont="1" applyFill="1" applyBorder="1"/>
    <xf numFmtId="4" fontId="5" fillId="0" borderId="0" xfId="0" applyNumberFormat="1" applyFont="1" applyFill="1" applyBorder="1"/>
    <xf numFmtId="10" fontId="2" fillId="0" borderId="0" xfId="0" applyNumberFormat="1" applyFont="1" applyFill="1" applyBorder="1"/>
    <xf numFmtId="10" fontId="3" fillId="0" borderId="0" xfId="11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8" fillId="0" borderId="0" xfId="0" applyNumberFormat="1" applyFont="1" applyFill="1" applyBorder="1"/>
    <xf numFmtId="169" fontId="2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43" fontId="2" fillId="0" borderId="0" xfId="0" applyNumberFormat="1" applyFont="1" applyFill="1" applyBorder="1"/>
    <xf numFmtId="10" fontId="2" fillId="0" borderId="0" xfId="11" applyNumberFormat="1" applyFont="1" applyFill="1"/>
    <xf numFmtId="0" fontId="1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/>
    <xf numFmtId="4" fontId="9" fillId="0" borderId="0" xfId="0" applyNumberFormat="1" applyFont="1" applyFill="1"/>
    <xf numFmtId="10" fontId="9" fillId="0" borderId="0" xfId="11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12" fillId="0" borderId="0" xfId="0" applyFont="1" applyFill="1"/>
    <xf numFmtId="2" fontId="2" fillId="0" borderId="0" xfId="0" applyNumberFormat="1" applyFont="1" applyFill="1" applyBorder="1"/>
    <xf numFmtId="2" fontId="3" fillId="0" borderId="7" xfId="0" applyNumberFormat="1" applyFont="1" applyFill="1" applyBorder="1"/>
    <xf numFmtId="0" fontId="3" fillId="0" borderId="8" xfId="0" applyFont="1" applyFill="1" applyBorder="1"/>
    <xf numFmtId="2" fontId="3" fillId="0" borderId="9" xfId="0" applyNumberFormat="1" applyFont="1" applyFill="1" applyBorder="1"/>
    <xf numFmtId="4" fontId="12" fillId="0" borderId="0" xfId="0" applyNumberFormat="1" applyFont="1" applyFill="1"/>
    <xf numFmtId="43" fontId="3" fillId="0" borderId="7" xfId="0" applyNumberFormat="1" applyFont="1" applyFill="1" applyBorder="1"/>
    <xf numFmtId="10" fontId="2" fillId="0" borderId="0" xfId="0" applyNumberFormat="1" applyFont="1" applyFill="1"/>
    <xf numFmtId="2" fontId="2" fillId="0" borderId="0" xfId="11" applyNumberFormat="1" applyFont="1" applyFill="1" applyBorder="1"/>
    <xf numFmtId="167" fontId="2" fillId="0" borderId="0" xfId="11" applyNumberFormat="1" applyFont="1" applyFill="1" applyBorder="1"/>
    <xf numFmtId="166" fontId="2" fillId="0" borderId="0" xfId="11" applyNumberFormat="1" applyFont="1" applyFill="1" applyBorder="1"/>
    <xf numFmtId="4" fontId="2" fillId="0" borderId="10" xfId="0" applyNumberFormat="1" applyFont="1" applyFill="1" applyBorder="1"/>
    <xf numFmtId="4" fontId="6" fillId="0" borderId="0" xfId="0" applyNumberFormat="1" applyFont="1" applyFill="1"/>
    <xf numFmtId="43" fontId="3" fillId="0" borderId="0" xfId="0" applyNumberFormat="1" applyFont="1" applyFill="1" applyBorder="1"/>
    <xf numFmtId="2" fontId="3" fillId="0" borderId="0" xfId="0" applyNumberFormat="1" applyFont="1" applyFill="1" applyBorder="1"/>
    <xf numFmtId="4" fontId="3" fillId="0" borderId="0" xfId="11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43" fontId="3" fillId="0" borderId="7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3" fillId="0" borderId="10" xfId="0" applyNumberFormat="1" applyFont="1" applyFill="1" applyBorder="1"/>
    <xf numFmtId="0" fontId="12" fillId="0" borderId="0" xfId="0" applyFont="1" applyFill="1" applyAlignment="1">
      <alignment horizontal="right"/>
    </xf>
    <xf numFmtId="0" fontId="2" fillId="0" borderId="0" xfId="0" applyFont="1" applyFill="1" applyAlignment="1"/>
    <xf numFmtId="4" fontId="2" fillId="0" borderId="0" xfId="0" quotePrefix="1" applyNumberFormat="1" applyFont="1" applyFill="1" applyBorder="1" applyAlignment="1">
      <alignment horizontal="right"/>
    </xf>
    <xf numFmtId="4" fontId="2" fillId="0" borderId="0" xfId="0" quotePrefix="1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10" fontId="3" fillId="0" borderId="0" xfId="11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3" fillId="0" borderId="7" xfId="0" applyNumberFormat="1" applyFont="1" applyFill="1" applyBorder="1" applyAlignment="1">
      <alignment vertical="center"/>
    </xf>
    <xf numFmtId="10" fontId="3" fillId="0" borderId="11" xfId="11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13" xfId="11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10" fontId="2" fillId="0" borderId="15" xfId="11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10" fontId="2" fillId="0" borderId="17" xfId="11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10" fontId="3" fillId="0" borderId="10" xfId="11" applyNumberFormat="1" applyFont="1" applyFill="1" applyBorder="1" applyAlignment="1">
      <alignment vertical="center"/>
    </xf>
    <xf numFmtId="10" fontId="2" fillId="0" borderId="10" xfId="11" applyNumberFormat="1" applyFont="1" applyFill="1" applyBorder="1"/>
    <xf numFmtId="15" fontId="7" fillId="0" borderId="0" xfId="0" applyNumberFormat="1" applyFont="1" applyFill="1" applyAlignment="1">
      <alignment horizontal="center"/>
    </xf>
    <xf numFmtId="0" fontId="1" fillId="0" borderId="0" xfId="0" applyFont="1" applyFill="1"/>
    <xf numFmtId="4" fontId="3" fillId="0" borderId="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/>
    </xf>
    <xf numFmtId="4" fontId="3" fillId="0" borderId="9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2" fillId="0" borderId="0" xfId="11" applyNumberFormat="1" applyFont="1" applyFill="1"/>
    <xf numFmtId="4" fontId="3" fillId="0" borderId="0" xfId="0" applyNumberFormat="1" applyFont="1" applyFill="1" applyAlignment="1">
      <alignment horizontal="left"/>
    </xf>
    <xf numFmtId="10" fontId="2" fillId="0" borderId="0" xfId="11" applyNumberFormat="1" applyFont="1" applyFill="1" applyAlignment="1">
      <alignment horizontal="right"/>
    </xf>
    <xf numFmtId="0" fontId="3" fillId="0" borderId="0" xfId="0" applyFont="1" applyFill="1" applyAlignment="1">
      <alignment horizontal="right" indent="1"/>
    </xf>
    <xf numFmtId="0" fontId="0" fillId="0" borderId="0" xfId="0" applyFill="1"/>
    <xf numFmtId="15" fontId="3" fillId="0" borderId="1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>
      <alignment horizontal="right"/>
    </xf>
    <xf numFmtId="2" fontId="2" fillId="0" borderId="0" xfId="0" applyNumberFormat="1" applyFont="1" applyFill="1"/>
    <xf numFmtId="4" fontId="2" fillId="0" borderId="0" xfId="0" applyNumberFormat="1" applyFont="1" applyFill="1" applyAlignment="1">
      <alignment vertical="center"/>
    </xf>
    <xf numFmtId="4" fontId="22" fillId="0" borderId="0" xfId="0" applyNumberFormat="1" applyFont="1" applyFill="1"/>
    <xf numFmtId="0" fontId="22" fillId="0" borderId="0" xfId="0" applyFont="1" applyFill="1"/>
    <xf numFmtId="4" fontId="1" fillId="0" borderId="0" xfId="0" applyNumberFormat="1" applyFont="1" applyFill="1" applyAlignment="1">
      <alignment wrapText="1"/>
    </xf>
    <xf numFmtId="4" fontId="3" fillId="0" borderId="20" xfId="0" applyNumberFormat="1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170" fontId="3" fillId="0" borderId="7" xfId="0" applyNumberFormat="1" applyFont="1" applyFill="1" applyBorder="1"/>
    <xf numFmtId="43" fontId="2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" fontId="24" fillId="0" borderId="7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4" fontId="10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9" fillId="0" borderId="0" xfId="0" quotePrefix="1" applyFont="1" applyFill="1"/>
    <xf numFmtId="0" fontId="1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6" xfId="10" applyFont="1" applyFill="1"/>
    <xf numFmtId="0" fontId="3" fillId="0" borderId="6" xfId="10" applyFont="1" applyFill="1" applyAlignment="1">
      <alignment horizontal="center"/>
    </xf>
    <xf numFmtId="0" fontId="2" fillId="0" borderId="6" xfId="10" applyFont="1" applyFill="1" applyAlignment="1">
      <alignment horizontal="right"/>
    </xf>
    <xf numFmtId="4" fontId="2" fillId="0" borderId="6" xfId="10" applyNumberFormat="1" applyFont="1" applyFill="1"/>
    <xf numFmtId="4" fontId="3" fillId="0" borderId="6" xfId="10" applyNumberFormat="1" applyFont="1" applyFill="1"/>
    <xf numFmtId="0" fontId="12" fillId="0" borderId="6" xfId="10" applyFont="1" applyFill="1"/>
    <xf numFmtId="0" fontId="1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2">
    <cellStyle name="Advertencia" xfId="1"/>
    <cellStyle name="Calcular" xfId="2"/>
    <cellStyle name="Celda comprob." xfId="3"/>
    <cellStyle name="Correcto" xfId="4"/>
    <cellStyle name="Encabez. 1" xfId="5"/>
    <cellStyle name="Encabez. 2" xfId="6"/>
    <cellStyle name="Encabezado 3" xfId="7"/>
    <cellStyle name="Euro" xfId="8"/>
    <cellStyle name="Explicación" xfId="9"/>
    <cellStyle name="Normal" xfId="0" builtinId="0"/>
    <cellStyle name="Nota" xfId="10"/>
    <cellStyle name="Porcentual" xfId="1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104776</xdr:rowOff>
    </xdr:from>
    <xdr:to>
      <xdr:col>1</xdr:col>
      <xdr:colOff>1261543</xdr:colOff>
      <xdr:row>4</xdr:row>
      <xdr:rowOff>167858</xdr:rowOff>
    </xdr:to>
    <xdr:pic>
      <xdr:nvPicPr>
        <xdr:cNvPr id="25748" name="Picture 1" descr="Completa Horizontal B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104776"/>
          <a:ext cx="1571105" cy="694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125_SISTEMAS_COMARCALES\000_GENERAL\001_PRESUPUESTOS_SIH\2018\5_PREVISION_I_G_SISTEMAS_2018_PPTO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IATF_4_Anexo%20Personal%202018%20TRAS%20ENM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98_Anexo%20Cap%20II.%20Redacc.pytos%20y%20estudios.Ppto_2018_J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_Anexo%20Inversiones%20Cap%20VI%20Pto_2018_V4-J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125_SISTEMAS_COMARCALES\000_GENERAL\001_PRESUPUESTOS_SIH\2017\5_PREVISION_I_G_SISTEMAS_2017_PPTOS_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Pre2011"/>
      <sheetName val="INVERSIÓN 2015"/>
      <sheetName val="Pre2018"/>
      <sheetName val="PREVISION I_G_2018"/>
      <sheetName val="ELECTRICIDAD"/>
      <sheetName val="PRES_LIC"/>
      <sheetName val="CONSIGNACIÓN"/>
      <sheetName val="ANEXO I"/>
      <sheetName val="ANEXO 2"/>
      <sheetName val="ANEXO_2bis 1"/>
      <sheetName val="anexo 2 bis 2"/>
      <sheetName val="EDAM AA_17"/>
      <sheetName val="EDAR AA_17"/>
      <sheetName val="EDAR_NE_17"/>
      <sheetName val="EDAR_VO_17"/>
      <sheetName val="EDAS_MCH_NO_17"/>
      <sheetName val="EDAS_OE_17"/>
      <sheetName val="EDAM_OESTE_17"/>
      <sheetName val="EDAM_ABONA_17"/>
      <sheetName val="anexo 2 bis2"/>
      <sheetName val="ATR_MT"/>
      <sheetName val="ENERGIA_ELECT_MT"/>
      <sheetName val="ANEXO II_SIM"/>
      <sheetName val="ANEXO II_MT"/>
      <sheetName val="ATR_BT"/>
      <sheetName val="ENERGIA_ELECT_BT"/>
      <sheetName val="ANEXO II"/>
      <sheetName val="EDAR_AA_16"/>
      <sheetName val="EDAR_NE_16"/>
      <sheetName val="EDAR-NE_PROYECTO"/>
      <sheetName val="EDAS_OE_16"/>
      <sheetName val="EDAM_oESTE"/>
      <sheetName val="EDAM_Granadilla"/>
      <sheetName val="Convenio AUNO"/>
    </sheetNames>
    <sheetDataSet>
      <sheetData sheetId="0"/>
      <sheetData sheetId="1"/>
      <sheetData sheetId="2">
        <row r="90">
          <cell r="C90">
            <v>14919.84</v>
          </cell>
        </row>
        <row r="95">
          <cell r="C95">
            <v>1822.77</v>
          </cell>
        </row>
        <row r="98">
          <cell r="C98">
            <v>0</v>
          </cell>
        </row>
        <row r="101">
          <cell r="C101">
            <v>1200</v>
          </cell>
        </row>
        <row r="103">
          <cell r="C103">
            <v>0</v>
          </cell>
        </row>
        <row r="105">
          <cell r="C105">
            <v>18285.34</v>
          </cell>
        </row>
        <row r="107">
          <cell r="C107">
            <v>1238.53</v>
          </cell>
        </row>
        <row r="109">
          <cell r="C109">
            <v>20000</v>
          </cell>
        </row>
        <row r="116">
          <cell r="C116">
            <v>166554.01999999999</v>
          </cell>
        </row>
        <row r="117">
          <cell r="C117">
            <v>0</v>
          </cell>
        </row>
        <row r="141">
          <cell r="C141">
            <v>5662861.6200000001</v>
          </cell>
        </row>
        <row r="145">
          <cell r="C145">
            <v>3030</v>
          </cell>
        </row>
        <row r="148">
          <cell r="C148">
            <v>5097.3999999999996</v>
          </cell>
        </row>
        <row r="150">
          <cell r="C150">
            <v>588610.38</v>
          </cell>
        </row>
        <row r="151">
          <cell r="C151">
            <v>4180930.94</v>
          </cell>
        </row>
        <row r="162">
          <cell r="C162">
            <v>650000</v>
          </cell>
        </row>
        <row r="166">
          <cell r="C166">
            <v>861177.79</v>
          </cell>
        </row>
        <row r="170">
          <cell r="C170">
            <v>225000</v>
          </cell>
        </row>
        <row r="174">
          <cell r="C174">
            <v>10314182.1</v>
          </cell>
        </row>
        <row r="193">
          <cell r="C193">
            <v>261198.03</v>
          </cell>
        </row>
        <row r="196">
          <cell r="C196">
            <v>1101.5999999999999</v>
          </cell>
        </row>
        <row r="199">
          <cell r="C199">
            <v>1200</v>
          </cell>
        </row>
        <row r="201">
          <cell r="C201">
            <v>136041.44</v>
          </cell>
        </row>
        <row r="202">
          <cell r="C202">
            <v>544351.49</v>
          </cell>
        </row>
        <row r="211">
          <cell r="C211">
            <v>27600.000151274064</v>
          </cell>
        </row>
        <row r="216">
          <cell r="C216">
            <v>1179473.99</v>
          </cell>
        </row>
        <row r="226">
          <cell r="C226">
            <v>189081.35</v>
          </cell>
        </row>
        <row r="229">
          <cell r="C229">
            <v>11700</v>
          </cell>
        </row>
        <row r="232">
          <cell r="C232">
            <v>720</v>
          </cell>
        </row>
        <row r="234">
          <cell r="C234">
            <v>118738.37</v>
          </cell>
        </row>
        <row r="235">
          <cell r="C235">
            <v>706016.04</v>
          </cell>
        </row>
        <row r="249">
          <cell r="C249">
            <v>1180194.1200000001</v>
          </cell>
        </row>
        <row r="259">
          <cell r="C259">
            <v>32300.74</v>
          </cell>
        </row>
        <row r="265">
          <cell r="C265">
            <v>1200</v>
          </cell>
        </row>
        <row r="267">
          <cell r="C267">
            <v>0</v>
          </cell>
        </row>
        <row r="268">
          <cell r="C268">
            <v>9001.2800000000007</v>
          </cell>
        </row>
        <row r="271">
          <cell r="C271">
            <v>3500</v>
          </cell>
        </row>
        <row r="282">
          <cell r="C282">
            <v>54163.93</v>
          </cell>
        </row>
        <row r="292">
          <cell r="C292">
            <v>430477.27840000001</v>
          </cell>
        </row>
        <row r="300">
          <cell r="C300">
            <v>1</v>
          </cell>
        </row>
        <row r="302">
          <cell r="C302">
            <v>2400</v>
          </cell>
        </row>
        <row r="304">
          <cell r="C304">
            <v>591980.64</v>
          </cell>
        </row>
        <row r="314">
          <cell r="C314">
            <v>29282.729999999996</v>
          </cell>
        </row>
        <row r="318">
          <cell r="C318">
            <v>1191636.81</v>
          </cell>
        </row>
        <row r="328">
          <cell r="C328">
            <v>832628.56</v>
          </cell>
        </row>
        <row r="335">
          <cell r="C335">
            <v>0</v>
          </cell>
        </row>
        <row r="338">
          <cell r="C338">
            <v>2400</v>
          </cell>
        </row>
        <row r="340">
          <cell r="C340">
            <v>450</v>
          </cell>
        </row>
        <row r="341">
          <cell r="C341">
            <v>1123632.69</v>
          </cell>
        </row>
        <row r="353">
          <cell r="C353">
            <v>914277.2</v>
          </cell>
        </row>
        <row r="357">
          <cell r="C357">
            <v>1356237.97</v>
          </cell>
        </row>
        <row r="370">
          <cell r="C370">
            <v>1131810.98</v>
          </cell>
        </row>
        <row r="373">
          <cell r="C373">
            <v>0</v>
          </cell>
        </row>
        <row r="375">
          <cell r="C375">
            <v>1200</v>
          </cell>
        </row>
        <row r="377">
          <cell r="C377">
            <v>678158.62</v>
          </cell>
        </row>
        <row r="387">
          <cell r="C387">
            <v>726000</v>
          </cell>
        </row>
        <row r="391">
          <cell r="C391">
            <v>1356845.04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ribuciones 2018"/>
      <sheetName val="Funcionarios 2018"/>
      <sheetName val="Laborales 2018"/>
      <sheetName val="Temporales 2018"/>
      <sheetName val="Presupuesto 2018"/>
      <sheetName val="DIFERENCIAS"/>
      <sheetName val="Gastos distribuidos grupos 2018"/>
      <sheetName val="Trienios 2018"/>
      <sheetName val="Retribuciones Base 2011"/>
      <sheetName val="cálculos aux"/>
    </sheetNames>
    <sheetDataSet>
      <sheetData sheetId="0"/>
      <sheetData sheetId="1"/>
      <sheetData sheetId="2"/>
      <sheetData sheetId="3"/>
      <sheetData sheetId="4">
        <row r="7">
          <cell r="F7">
            <v>75649</v>
          </cell>
        </row>
        <row r="8">
          <cell r="F8">
            <v>75649</v>
          </cell>
        </row>
        <row r="9">
          <cell r="F9">
            <v>75649</v>
          </cell>
        </row>
        <row r="11">
          <cell r="F11">
            <v>1760539.7958666664</v>
          </cell>
        </row>
        <row r="12">
          <cell r="F12">
            <v>816428.44586666662</v>
          </cell>
        </row>
        <row r="13">
          <cell r="F13">
            <v>291890.88000000012</v>
          </cell>
        </row>
        <row r="14">
          <cell r="F14">
            <v>220108.49999999994</v>
          </cell>
        </row>
        <row r="15">
          <cell r="F15">
            <v>0</v>
          </cell>
        </row>
        <row r="16">
          <cell r="F16">
            <v>8814.119999999999</v>
          </cell>
        </row>
        <row r="17">
          <cell r="F17">
            <v>14671.439999999999</v>
          </cell>
        </row>
        <row r="18">
          <cell r="F18">
            <v>0</v>
          </cell>
        </row>
        <row r="19">
          <cell r="F19">
            <v>85408.400000000023</v>
          </cell>
        </row>
        <row r="20">
          <cell r="F20">
            <v>0</v>
          </cell>
        </row>
        <row r="21">
          <cell r="F21">
            <v>195535.10586666656</v>
          </cell>
        </row>
        <row r="22">
          <cell r="F22">
            <v>944109.34999999963</v>
          </cell>
        </row>
        <row r="23">
          <cell r="F23">
            <v>308149.19999999984</v>
          </cell>
        </row>
        <row r="24">
          <cell r="F24">
            <v>554880.19999999984</v>
          </cell>
        </row>
        <row r="25">
          <cell r="F25">
            <v>81079.950000000012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29">
          <cell r="F29">
            <v>1</v>
          </cell>
        </row>
        <row r="31">
          <cell r="F31">
            <v>1289453.1301999995</v>
          </cell>
        </row>
        <row r="32">
          <cell r="F32">
            <v>1289450.1301999995</v>
          </cell>
        </row>
        <row r="33">
          <cell r="F33">
            <v>597396.08019999985</v>
          </cell>
        </row>
        <row r="34">
          <cell r="F34">
            <v>3881.47</v>
          </cell>
        </row>
        <row r="35">
          <cell r="F35">
            <v>688172.57999999973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2</v>
          </cell>
        </row>
        <row r="39">
          <cell r="F39">
            <v>1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4">
          <cell r="F44">
            <v>22012.762000000002</v>
          </cell>
        </row>
        <row r="45">
          <cell r="F45">
            <v>22011.762000000002</v>
          </cell>
        </row>
        <row r="46">
          <cell r="F46">
            <v>22011.762000000002</v>
          </cell>
        </row>
        <row r="47">
          <cell r="F47">
            <v>1</v>
          </cell>
        </row>
        <row r="48">
          <cell r="F48">
            <v>1</v>
          </cell>
        </row>
        <row r="50">
          <cell r="F50">
            <v>277027.14999999997</v>
          </cell>
        </row>
        <row r="51">
          <cell r="F51">
            <v>273144.68</v>
          </cell>
        </row>
        <row r="52">
          <cell r="F52">
            <v>160759.15</v>
          </cell>
        </row>
        <row r="53">
          <cell r="F53">
            <v>112385.53</v>
          </cell>
        </row>
        <row r="54">
          <cell r="F54">
            <v>3882.47</v>
          </cell>
        </row>
        <row r="55">
          <cell r="F55">
            <v>3881.47</v>
          </cell>
        </row>
        <row r="56">
          <cell r="F56">
            <v>1</v>
          </cell>
        </row>
        <row r="58">
          <cell r="F58">
            <v>1087833.5915000001</v>
          </cell>
        </row>
        <row r="59">
          <cell r="F59">
            <v>990478.7015000002</v>
          </cell>
        </row>
        <row r="60">
          <cell r="F60">
            <v>2397.384</v>
          </cell>
        </row>
        <row r="61">
          <cell r="F61">
            <v>536495.1575000002</v>
          </cell>
        </row>
        <row r="62">
          <cell r="F62">
            <v>451583.88</v>
          </cell>
        </row>
        <row r="63">
          <cell r="F63">
            <v>1.28</v>
          </cell>
        </row>
        <row r="64">
          <cell r="F64">
            <v>1</v>
          </cell>
        </row>
        <row r="65">
          <cell r="F65">
            <v>160.47</v>
          </cell>
        </row>
        <row r="66">
          <cell r="F66">
            <v>1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155.47</v>
          </cell>
        </row>
        <row r="71">
          <cell r="F71">
            <v>1</v>
          </cell>
        </row>
        <row r="72">
          <cell r="F72">
            <v>97192.780000000013</v>
          </cell>
        </row>
        <row r="73">
          <cell r="F73">
            <v>11105.12</v>
          </cell>
        </row>
        <row r="74">
          <cell r="F74">
            <v>1</v>
          </cell>
        </row>
        <row r="75">
          <cell r="F75">
            <v>36881.32</v>
          </cell>
        </row>
        <row r="76">
          <cell r="F76">
            <v>35807.1</v>
          </cell>
        </row>
        <row r="77">
          <cell r="F77">
            <v>13398.24</v>
          </cell>
        </row>
        <row r="78">
          <cell r="F78">
            <v>1.6400000000000001</v>
          </cell>
        </row>
        <row r="79">
          <cell r="F79">
            <v>1.6400000000000001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IDAS PRG"/>
      <sheetName val="RESUMEN"/>
      <sheetName val="1.- FUNC.CIA"/>
      <sheetName val="2.- GESTION"/>
      <sheetName val="3.- ABAST.URBANO"/>
      <sheetName val="4.-DEPURACION"/>
      <sheetName val="5.- DESALACION"/>
      <sheetName val="6.- APROVECHA HID."/>
      <sheetName val="7.- OTRAS OBRAS "/>
      <sheetName val="8.- ADEJE-ARONA"/>
      <sheetName val="9.- INT.GENERAL"/>
      <sheetName val="10.- SANEAMIENTO NE"/>
      <sheetName val="11.- SIST. V.OROTAVA"/>
      <sheetName val="12.- SIST.V.GUIMAR"/>
      <sheetName val="13.- AUNO"/>
      <sheetName val="14.- OESTE"/>
      <sheetName val="15.- ABONA"/>
    </sheetNames>
    <sheetDataSet>
      <sheetData sheetId="0"/>
      <sheetData sheetId="1">
        <row r="9">
          <cell r="F9">
            <v>74018.05</v>
          </cell>
        </row>
        <row r="12">
          <cell r="F12">
            <v>228986</v>
          </cell>
        </row>
        <row r="15">
          <cell r="F15">
            <v>82000</v>
          </cell>
        </row>
        <row r="18">
          <cell r="F18">
            <v>119073.33</v>
          </cell>
        </row>
        <row r="21">
          <cell r="F21">
            <v>70460</v>
          </cell>
        </row>
        <row r="24">
          <cell r="F24">
            <v>5000</v>
          </cell>
        </row>
        <row r="27">
          <cell r="F27">
            <v>70378.739999999991</v>
          </cell>
        </row>
        <row r="30">
          <cell r="F30">
            <v>223843.35</v>
          </cell>
        </row>
        <row r="36">
          <cell r="F36">
            <v>91567.07</v>
          </cell>
        </row>
        <row r="39">
          <cell r="F39">
            <v>93724.5</v>
          </cell>
        </row>
        <row r="42">
          <cell r="F42">
            <v>298000</v>
          </cell>
        </row>
        <row r="45">
          <cell r="F45">
            <v>25000</v>
          </cell>
        </row>
        <row r="48">
          <cell r="F48">
            <v>38000</v>
          </cell>
        </row>
        <row r="51">
          <cell r="F51">
            <v>78000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IDAS PRG"/>
      <sheetName val="RESUMEN"/>
      <sheetName val="1.- FUNC.CIA"/>
      <sheetName val="2.- GESTION"/>
      <sheetName val="3.- ABAST.URBANO"/>
      <sheetName val="4.-DEPURACION"/>
      <sheetName val="5.- DESALACION"/>
      <sheetName val="6.- APROVECHA HID."/>
      <sheetName val="7.- OTRAS OBRAS "/>
      <sheetName val="8.- ADEJE-ARONA"/>
      <sheetName val="9.- INT.GENERAL"/>
      <sheetName val="10.- SANEAMIENTO NE"/>
      <sheetName val="11.- SIST. V.OROTAVA"/>
      <sheetName val="12.- SIST.V.GUIMAR"/>
      <sheetName val="13.- AUNO"/>
      <sheetName val="14.- OESTE"/>
      <sheetName val="15.- ABONA"/>
    </sheetNames>
    <sheetDataSet>
      <sheetData sheetId="0"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177417.19</v>
          </cell>
        </row>
        <row r="13">
          <cell r="D13">
            <v>23000</v>
          </cell>
          <cell r="I13">
            <v>12191416.53308</v>
          </cell>
        </row>
        <row r="14">
          <cell r="D14">
            <v>0</v>
          </cell>
          <cell r="I14">
            <v>99000</v>
          </cell>
        </row>
        <row r="15">
          <cell r="D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19">
          <cell r="D19">
            <v>0</v>
          </cell>
          <cell r="I19">
            <v>0</v>
          </cell>
        </row>
        <row r="20">
          <cell r="D20">
            <v>0</v>
          </cell>
          <cell r="I20">
            <v>0</v>
          </cell>
        </row>
        <row r="21">
          <cell r="D21">
            <v>57865.69</v>
          </cell>
          <cell r="I21">
            <v>1638249.15</v>
          </cell>
        </row>
        <row r="22">
          <cell r="D22">
            <v>0</v>
          </cell>
          <cell r="I22">
            <v>93194.559999999998</v>
          </cell>
        </row>
        <row r="23">
          <cell r="D23">
            <v>0</v>
          </cell>
          <cell r="I23">
            <v>0</v>
          </cell>
        </row>
        <row r="24">
          <cell r="D24">
            <v>0</v>
          </cell>
          <cell r="I24">
            <v>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120000</v>
          </cell>
        </row>
        <row r="27">
          <cell r="D27">
            <v>0</v>
          </cell>
          <cell r="I27">
            <v>0</v>
          </cell>
        </row>
        <row r="28">
          <cell r="D28">
            <v>75000</v>
          </cell>
          <cell r="I28">
            <v>75000</v>
          </cell>
        </row>
        <row r="29">
          <cell r="D29">
            <v>0</v>
          </cell>
          <cell r="I29">
            <v>0</v>
          </cell>
        </row>
        <row r="30">
          <cell r="D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  <cell r="I32">
            <v>14394277.433080001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200000</v>
          </cell>
        </row>
        <row r="37">
          <cell r="D37">
            <v>99000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120000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3138344.2818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2493586.4832000001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10000</v>
          </cell>
        </row>
        <row r="151">
          <cell r="D151">
            <v>1656428.3428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324244.26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85000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1256139.2</v>
          </cell>
        </row>
        <row r="183">
          <cell r="D183">
            <v>93194.559999999998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1045478.6452800001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994521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82417.19</v>
          </cell>
        </row>
        <row r="266">
          <cell r="D266">
            <v>2502203.46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137854.32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0</v>
          </cell>
        </row>
        <row r="336">
          <cell r="D336">
            <v>45434.37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gPre2011"/>
      <sheetName val="INVERSIÓN 2015"/>
      <sheetName val="Pre2017"/>
      <sheetName val="PREVISION I_G_2017"/>
      <sheetName val="ATR_MT"/>
      <sheetName val="ENERGIA_ELECT_MT"/>
      <sheetName val="ANEXO II_SIM"/>
      <sheetName val="ANEXO II_MT"/>
      <sheetName val="ATR_BT"/>
      <sheetName val="ENERGIA_ELECT_BT"/>
      <sheetName val="ANEXO II"/>
      <sheetName val="mes a mes (con rev)"/>
      <sheetName val="EDAR_AA_16"/>
      <sheetName val="EDAR_NE_16"/>
      <sheetName val="EDAR-NE_17"/>
      <sheetName val="EDAR_VO_16"/>
      <sheetName val="EDAS_MCH_NO_16"/>
      <sheetName val="EDAS_OE_16"/>
      <sheetName val="EDAM_oESTE"/>
      <sheetName val="EDAM_Granadilla"/>
      <sheetName val="Convenio AUNO"/>
      <sheetName val="PREVISION I_G_2011 (Ade-Aro)"/>
      <sheetName val="desalacion_AA"/>
      <sheetName val="depuración_AA"/>
      <sheetName val="reutilizacion_AA"/>
      <sheetName val="INVERSIoN 2015"/>
    </sheetNames>
    <sheetDataSet>
      <sheetData sheetId="0"/>
      <sheetData sheetId="1"/>
      <sheetData sheetId="2">
        <row r="263">
          <cell r="C263">
            <v>0</v>
          </cell>
        </row>
        <row r="268">
          <cell r="C26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4:AP2766"/>
  <sheetViews>
    <sheetView tabSelected="1" view="pageBreakPreview" zoomScale="80" zoomScaleNormal="100" zoomScaleSheetLayoutView="80" workbookViewId="0"/>
  </sheetViews>
  <sheetFormatPr baseColWidth="10" defaultRowHeight="11.25"/>
  <cols>
    <col min="1" max="1" width="8.28515625" style="4" customWidth="1"/>
    <col min="2" max="2" width="73.85546875" style="4" customWidth="1"/>
    <col min="3" max="3" width="14.28515625" style="4" bestFit="1" customWidth="1"/>
    <col min="4" max="4" width="13.5703125" style="4" customWidth="1"/>
    <col min="5" max="5" width="14.28515625" style="11" bestFit="1" customWidth="1"/>
    <col min="6" max="6" width="13.5703125" style="4" customWidth="1"/>
    <col min="7" max="7" width="14.5703125" style="11" hidden="1" customWidth="1"/>
    <col min="8" max="8" width="15.28515625" style="4" hidden="1" customWidth="1"/>
    <col min="9" max="10" width="13.28515625" style="4" hidden="1" customWidth="1"/>
    <col min="11" max="11" width="13" style="4" hidden="1" customWidth="1"/>
    <col min="12" max="13" width="11.7109375" style="4" hidden="1" customWidth="1"/>
    <col min="14" max="17" width="13.140625" style="22" hidden="1" customWidth="1"/>
    <col min="18" max="18" width="12.140625" style="22" hidden="1" customWidth="1"/>
    <col min="19" max="19" width="13.140625" style="22" hidden="1" customWidth="1"/>
    <col min="20" max="20" width="14.85546875" style="22" hidden="1" customWidth="1"/>
    <col min="21" max="21" width="12.7109375" style="22" hidden="1" customWidth="1"/>
    <col min="22" max="23" width="0" style="4" hidden="1" customWidth="1"/>
    <col min="24" max="24" width="9" style="4" hidden="1" customWidth="1"/>
    <col min="25" max="25" width="10" style="4" hidden="1" customWidth="1"/>
    <col min="26" max="27" width="0" style="4" hidden="1" customWidth="1"/>
    <col min="28" max="28" width="13.5703125" style="4" hidden="1" customWidth="1"/>
    <col min="29" max="39" width="0" style="4" hidden="1" customWidth="1"/>
    <col min="40" max="16384" width="11.42578125" style="4"/>
  </cols>
  <sheetData>
    <row r="4" spans="1:22" ht="15.75">
      <c r="B4" s="150" t="s">
        <v>489</v>
      </c>
      <c r="C4" s="150"/>
      <c r="D4" s="150"/>
      <c r="E4" s="150"/>
      <c r="F4" s="150"/>
      <c r="G4" s="5"/>
      <c r="H4" s="12"/>
      <c r="I4" s="12"/>
      <c r="J4" s="12"/>
      <c r="K4" s="12"/>
      <c r="L4" s="12"/>
      <c r="M4" s="12"/>
    </row>
    <row r="5" spans="1:22" ht="15.75">
      <c r="B5" s="150" t="s">
        <v>499</v>
      </c>
      <c r="C5" s="150"/>
      <c r="D5" s="150"/>
      <c r="E5" s="150"/>
      <c r="F5" s="150"/>
      <c r="G5" s="5"/>
      <c r="H5" s="151"/>
      <c r="I5" s="151"/>
      <c r="J5" s="108">
        <v>41302</v>
      </c>
      <c r="K5" s="126"/>
    </row>
    <row r="6" spans="1:22">
      <c r="L6" s="18"/>
      <c r="M6" s="18"/>
    </row>
    <row r="7" spans="1:22">
      <c r="L7" s="97"/>
      <c r="M7" s="97"/>
    </row>
    <row r="10" spans="1:22" ht="15.75">
      <c r="A10" s="130" t="s">
        <v>39</v>
      </c>
      <c r="B10" s="130"/>
      <c r="C10" s="130"/>
      <c r="D10" s="130"/>
      <c r="E10" s="130"/>
      <c r="F10" s="130"/>
      <c r="G10" s="65"/>
      <c r="H10" s="36"/>
      <c r="I10" s="36"/>
      <c r="J10" s="36"/>
      <c r="K10" s="36"/>
      <c r="L10" s="36"/>
      <c r="M10" s="36"/>
    </row>
    <row r="12" spans="1:22">
      <c r="C12" s="126">
        <v>2018</v>
      </c>
      <c r="E12" s="126">
        <v>2017</v>
      </c>
      <c r="G12" s="126">
        <v>2014</v>
      </c>
      <c r="I12" s="126">
        <v>2012</v>
      </c>
      <c r="K12" s="126">
        <v>2011</v>
      </c>
      <c r="L12" s="6"/>
      <c r="M12" s="6"/>
      <c r="N12" s="126">
        <v>2010</v>
      </c>
      <c r="O12" s="6"/>
      <c r="P12" s="6"/>
      <c r="Q12" s="6"/>
      <c r="R12" s="126">
        <v>2009</v>
      </c>
    </row>
    <row r="13" spans="1:22">
      <c r="B13" s="126" t="s">
        <v>164</v>
      </c>
      <c r="C13" s="132" t="s">
        <v>165</v>
      </c>
      <c r="D13" s="126"/>
      <c r="E13" s="132" t="s">
        <v>165</v>
      </c>
      <c r="F13" s="126"/>
      <c r="G13" s="5" t="s">
        <v>165</v>
      </c>
      <c r="H13" s="126"/>
      <c r="I13" s="5" t="s">
        <v>165</v>
      </c>
      <c r="J13" s="126"/>
      <c r="K13" s="126" t="s">
        <v>165</v>
      </c>
      <c r="L13" s="6"/>
      <c r="M13" s="6"/>
      <c r="N13" s="126" t="s">
        <v>165</v>
      </c>
      <c r="O13" s="6"/>
      <c r="P13" s="6"/>
      <c r="Q13" s="6"/>
      <c r="R13" s="126" t="s">
        <v>165</v>
      </c>
      <c r="S13" s="23"/>
      <c r="T13" s="24"/>
      <c r="U13" s="24"/>
      <c r="V13" s="18"/>
    </row>
    <row r="14" spans="1:22">
      <c r="C14" s="132" t="s">
        <v>166</v>
      </c>
      <c r="E14" s="132" t="s">
        <v>166</v>
      </c>
      <c r="G14" s="126" t="s">
        <v>166</v>
      </c>
      <c r="I14" s="126" t="s">
        <v>166</v>
      </c>
      <c r="K14" s="126" t="s">
        <v>166</v>
      </c>
      <c r="L14" s="6"/>
      <c r="M14" s="6"/>
      <c r="N14" s="126" t="s">
        <v>166</v>
      </c>
      <c r="O14" s="6"/>
      <c r="P14" s="6"/>
      <c r="Q14" s="6"/>
      <c r="R14" s="126" t="s">
        <v>166</v>
      </c>
      <c r="T14" s="19"/>
      <c r="U14" s="19"/>
      <c r="V14" s="1"/>
    </row>
    <row r="15" spans="1:22">
      <c r="K15" s="22"/>
      <c r="L15" s="22"/>
      <c r="M15" s="22"/>
      <c r="T15" s="19"/>
      <c r="U15" s="19"/>
      <c r="V15" s="1"/>
    </row>
    <row r="16" spans="1:22">
      <c r="K16" s="22"/>
      <c r="L16" s="22"/>
      <c r="M16" s="22"/>
      <c r="T16" s="19"/>
      <c r="U16" s="19"/>
      <c r="V16" s="1"/>
    </row>
    <row r="17" spans="1:23">
      <c r="K17" s="25"/>
      <c r="L17" s="22"/>
      <c r="M17" s="22"/>
      <c r="N17" s="25"/>
      <c r="T17" s="19"/>
      <c r="U17" s="19"/>
      <c r="V17" s="1"/>
    </row>
    <row r="18" spans="1:23">
      <c r="A18" s="6" t="s">
        <v>55</v>
      </c>
      <c r="K18" s="25"/>
      <c r="L18" s="22"/>
      <c r="M18" s="22"/>
      <c r="N18" s="25"/>
      <c r="T18" s="19"/>
      <c r="U18" s="19"/>
      <c r="V18" s="1"/>
    </row>
    <row r="19" spans="1:23">
      <c r="K19" s="22"/>
      <c r="L19" s="22"/>
      <c r="M19" s="22"/>
      <c r="T19" s="19"/>
      <c r="U19" s="19"/>
      <c r="V19" s="1"/>
    </row>
    <row r="20" spans="1:23">
      <c r="K20" s="22"/>
      <c r="L20" s="22"/>
      <c r="M20" s="22"/>
      <c r="T20" s="19"/>
      <c r="U20" s="19"/>
      <c r="V20" s="1"/>
    </row>
    <row r="21" spans="1:23">
      <c r="A21" s="7">
        <v>32</v>
      </c>
      <c r="B21" s="4" t="s">
        <v>66</v>
      </c>
      <c r="C21" s="1">
        <f>C22</f>
        <v>8000</v>
      </c>
      <c r="E21" s="61">
        <v>8000</v>
      </c>
      <c r="K21" s="22"/>
      <c r="L21" s="22"/>
      <c r="M21" s="22" t="s">
        <v>249</v>
      </c>
      <c r="R21" s="1"/>
      <c r="T21" s="19"/>
      <c r="U21" s="19"/>
      <c r="V21" s="1"/>
    </row>
    <row r="22" spans="1:23">
      <c r="A22" s="7" t="s">
        <v>124</v>
      </c>
      <c r="B22" s="4" t="s">
        <v>466</v>
      </c>
      <c r="C22" s="1">
        <f>E22</f>
        <v>8000</v>
      </c>
      <c r="E22" s="61">
        <v>8000</v>
      </c>
      <c r="G22" s="61">
        <v>10000</v>
      </c>
      <c r="I22" s="61">
        <v>10000</v>
      </c>
      <c r="K22" s="15">
        <v>20000</v>
      </c>
      <c r="L22" s="22"/>
      <c r="M22" s="22"/>
      <c r="N22" s="15">
        <v>20000</v>
      </c>
      <c r="R22" s="1">
        <v>20000</v>
      </c>
      <c r="T22" s="19"/>
      <c r="U22" s="19"/>
      <c r="V22" s="1"/>
    </row>
    <row r="23" spans="1:23">
      <c r="E23" s="61"/>
      <c r="G23" s="61"/>
      <c r="I23" s="61"/>
      <c r="K23" s="19"/>
      <c r="L23" s="22"/>
      <c r="M23" s="22"/>
      <c r="N23" s="19"/>
      <c r="R23" s="1"/>
      <c r="S23" s="23"/>
      <c r="T23" s="24"/>
      <c r="U23" s="24"/>
      <c r="V23" s="18"/>
    </row>
    <row r="24" spans="1:23">
      <c r="A24" s="7">
        <v>33</v>
      </c>
      <c r="B24" s="4" t="s">
        <v>219</v>
      </c>
      <c r="C24" s="1">
        <f>C25</f>
        <v>450000</v>
      </c>
      <c r="E24" s="61">
        <v>450000</v>
      </c>
      <c r="G24" s="61"/>
      <c r="I24" s="61"/>
      <c r="K24" s="19"/>
      <c r="L24" s="22"/>
      <c r="M24" s="22"/>
      <c r="N24" s="19"/>
      <c r="R24" s="1"/>
      <c r="T24" s="25"/>
      <c r="U24" s="25"/>
      <c r="V24" s="35"/>
      <c r="W24" s="1" t="e">
        <v>#REF!</v>
      </c>
    </row>
    <row r="25" spans="1:23">
      <c r="A25" s="7">
        <v>339</v>
      </c>
      <c r="B25" s="4" t="s">
        <v>59</v>
      </c>
      <c r="C25" s="61">
        <f>SUM(C26:C27)</f>
        <v>450000</v>
      </c>
      <c r="E25" s="61">
        <v>450000</v>
      </c>
      <c r="G25" s="61">
        <v>460000</v>
      </c>
      <c r="I25" s="61">
        <v>460000</v>
      </c>
      <c r="K25" s="15">
        <v>444000</v>
      </c>
      <c r="L25" s="22"/>
      <c r="M25" s="22"/>
      <c r="N25" s="15">
        <v>444000</v>
      </c>
      <c r="R25" s="1"/>
      <c r="T25" s="25"/>
      <c r="U25" s="25"/>
      <c r="V25" s="35"/>
      <c r="W25" s="51"/>
    </row>
    <row r="26" spans="1:23">
      <c r="A26" s="7" t="s">
        <v>135</v>
      </c>
      <c r="B26" s="4" t="s">
        <v>147</v>
      </c>
      <c r="C26" s="1">
        <f>E26</f>
        <v>330000</v>
      </c>
      <c r="E26" s="61">
        <v>330000</v>
      </c>
      <c r="G26" s="61">
        <v>360000</v>
      </c>
      <c r="I26" s="61">
        <v>350000</v>
      </c>
      <c r="K26" s="19">
        <v>365250</v>
      </c>
      <c r="L26" s="22"/>
      <c r="M26" s="22"/>
      <c r="N26" s="19">
        <v>365250</v>
      </c>
      <c r="R26" s="1">
        <v>150000</v>
      </c>
      <c r="T26" s="25"/>
      <c r="U26" s="25"/>
      <c r="V26" s="35"/>
      <c r="W26" s="51"/>
    </row>
    <row r="27" spans="1:23">
      <c r="A27" s="7" t="s">
        <v>136</v>
      </c>
      <c r="B27" s="4" t="s">
        <v>151</v>
      </c>
      <c r="C27" s="1">
        <f>E27</f>
        <v>120000</v>
      </c>
      <c r="E27" s="61">
        <v>120000</v>
      </c>
      <c r="G27" s="61">
        <v>100000</v>
      </c>
      <c r="I27" s="61">
        <v>110000</v>
      </c>
      <c r="K27" s="19">
        <v>78750</v>
      </c>
      <c r="L27" s="22"/>
      <c r="M27" s="22"/>
      <c r="N27" s="19">
        <v>78750</v>
      </c>
      <c r="R27" s="1">
        <v>77000</v>
      </c>
      <c r="T27" s="25"/>
      <c r="U27" s="25"/>
      <c r="V27" s="35"/>
      <c r="W27" s="51"/>
    </row>
    <row r="28" spans="1:23">
      <c r="E28" s="61"/>
      <c r="G28" s="61"/>
      <c r="I28" s="61"/>
      <c r="K28" s="19"/>
      <c r="L28" s="22"/>
      <c r="M28" s="22"/>
      <c r="N28" s="19"/>
      <c r="R28" s="1"/>
      <c r="T28" s="25"/>
      <c r="U28" s="25"/>
      <c r="V28" s="35"/>
    </row>
    <row r="29" spans="1:23">
      <c r="A29" s="7">
        <v>34</v>
      </c>
      <c r="B29" s="4" t="s">
        <v>60</v>
      </c>
      <c r="C29" s="1">
        <f>C30</f>
        <v>1</v>
      </c>
      <c r="E29" s="61">
        <v>1</v>
      </c>
      <c r="G29" s="61"/>
      <c r="I29" s="61"/>
      <c r="K29" s="19"/>
      <c r="L29" s="22"/>
      <c r="M29" s="22"/>
      <c r="N29" s="19"/>
      <c r="R29" s="1"/>
      <c r="T29" s="25"/>
      <c r="U29" s="25"/>
      <c r="V29" s="35"/>
    </row>
    <row r="30" spans="1:23">
      <c r="A30" s="7" t="s">
        <v>125</v>
      </c>
      <c r="B30" s="4" t="s">
        <v>126</v>
      </c>
      <c r="C30" s="1">
        <v>1</v>
      </c>
      <c r="E30" s="61">
        <v>1</v>
      </c>
      <c r="G30" s="61">
        <v>1</v>
      </c>
      <c r="I30" s="61">
        <v>1</v>
      </c>
      <c r="K30" s="15">
        <v>1</v>
      </c>
      <c r="L30" s="22"/>
      <c r="M30" s="22"/>
      <c r="N30" s="15">
        <v>1</v>
      </c>
      <c r="R30" s="1">
        <v>1</v>
      </c>
      <c r="T30" s="25"/>
      <c r="U30" s="25"/>
      <c r="V30" s="35"/>
    </row>
    <row r="31" spans="1:23">
      <c r="A31" s="7"/>
      <c r="E31" s="61"/>
      <c r="G31" s="61"/>
      <c r="I31" s="61"/>
      <c r="K31" s="19"/>
      <c r="L31" s="22"/>
      <c r="M31" s="22"/>
      <c r="N31" s="19"/>
      <c r="R31" s="1"/>
      <c r="T31" s="25"/>
      <c r="U31" s="25"/>
      <c r="V31" s="35"/>
    </row>
    <row r="32" spans="1:23">
      <c r="A32" s="7">
        <v>36</v>
      </c>
      <c r="B32" s="4" t="s">
        <v>167</v>
      </c>
      <c r="C32" s="1">
        <f>C33</f>
        <v>816554.02</v>
      </c>
      <c r="E32" s="61">
        <v>830936.92</v>
      </c>
      <c r="G32" s="61">
        <v>832184.4</v>
      </c>
      <c r="I32" s="61">
        <v>792513.99199999997</v>
      </c>
      <c r="K32" s="22"/>
      <c r="L32" s="22"/>
      <c r="M32" s="22"/>
      <c r="R32" s="1"/>
      <c r="T32" s="25"/>
      <c r="U32" s="25"/>
      <c r="V32" s="35"/>
    </row>
    <row r="33" spans="1:27">
      <c r="A33" s="7">
        <v>360</v>
      </c>
      <c r="B33" s="4" t="s">
        <v>218</v>
      </c>
      <c r="C33" s="1">
        <f>SUM(C34:C36)</f>
        <v>816554.02</v>
      </c>
      <c r="E33" s="61">
        <v>830936.92</v>
      </c>
      <c r="G33" s="61"/>
      <c r="K33" s="15">
        <v>562451.30155080627</v>
      </c>
      <c r="L33" s="22"/>
      <c r="M33" s="22"/>
      <c r="N33" s="15">
        <v>825384.96620124765</v>
      </c>
      <c r="R33" s="1"/>
      <c r="T33" s="25"/>
      <c r="U33" s="25"/>
      <c r="V33" s="35"/>
    </row>
    <row r="34" spans="1:27">
      <c r="A34" s="7" t="s">
        <v>56</v>
      </c>
      <c r="B34" s="4" t="s">
        <v>149</v>
      </c>
      <c r="C34" s="1">
        <f>[1]Pre2018!$C$116</f>
        <v>166554.01999999999</v>
      </c>
      <c r="E34" s="61">
        <v>180936.92</v>
      </c>
      <c r="G34" s="61">
        <v>182183.4</v>
      </c>
      <c r="H34" s="1"/>
      <c r="I34" s="61">
        <v>142513.992</v>
      </c>
      <c r="K34" s="19">
        <v>162450.30155080633</v>
      </c>
      <c r="L34" s="22"/>
      <c r="M34" s="22"/>
      <c r="N34" s="19">
        <v>169296.78071409289</v>
      </c>
      <c r="R34" s="1">
        <v>162450.30155080633</v>
      </c>
      <c r="T34" s="25"/>
      <c r="U34" s="25"/>
      <c r="V34" s="35"/>
    </row>
    <row r="35" spans="1:27" ht="12" thickBot="1">
      <c r="A35" s="7" t="s">
        <v>57</v>
      </c>
      <c r="B35" s="4" t="s">
        <v>150</v>
      </c>
      <c r="C35" s="1">
        <f>[1]Pre2018!$C$117</f>
        <v>0</v>
      </c>
      <c r="E35" s="61">
        <v>0</v>
      </c>
      <c r="G35" s="61">
        <v>1</v>
      </c>
      <c r="I35" s="61">
        <v>0</v>
      </c>
      <c r="K35" s="19">
        <v>1</v>
      </c>
      <c r="L35" s="22"/>
      <c r="M35" s="22"/>
      <c r="N35" s="19">
        <v>96792.525487154693</v>
      </c>
      <c r="R35" s="1">
        <v>154138.25328008045</v>
      </c>
      <c r="T35" s="25"/>
      <c r="U35" s="25"/>
      <c r="V35" s="35"/>
    </row>
    <row r="36" spans="1:27" ht="12" thickBot="1">
      <c r="A36" s="7" t="s">
        <v>58</v>
      </c>
      <c r="B36" s="4" t="s">
        <v>28</v>
      </c>
      <c r="C36" s="1">
        <f>+[1]Pre2018!$C$162</f>
        <v>650000</v>
      </c>
      <c r="E36" s="61">
        <v>650000</v>
      </c>
      <c r="G36" s="61">
        <v>650000</v>
      </c>
      <c r="I36" s="61">
        <v>650000</v>
      </c>
      <c r="K36" s="19">
        <v>400000</v>
      </c>
      <c r="L36" s="22"/>
      <c r="M36" s="28" t="e">
        <v>#REF!</v>
      </c>
      <c r="N36" s="19">
        <v>559295.66</v>
      </c>
      <c r="Q36" s="25">
        <v>2.0515486701822443E-2</v>
      </c>
      <c r="R36" s="1">
        <v>809634.7139203687</v>
      </c>
      <c r="T36" s="25"/>
      <c r="U36" s="25"/>
      <c r="V36" s="96" t="e">
        <v>#REF!</v>
      </c>
    </row>
    <row r="37" spans="1:27">
      <c r="I37" s="11"/>
      <c r="K37" s="19"/>
      <c r="L37" s="22"/>
      <c r="M37" s="22"/>
      <c r="N37" s="19"/>
      <c r="R37" s="1"/>
      <c r="T37" s="25"/>
      <c r="U37" s="25"/>
      <c r="V37" s="35"/>
    </row>
    <row r="38" spans="1:27">
      <c r="A38" s="7">
        <v>38</v>
      </c>
      <c r="B38" s="4" t="s">
        <v>61</v>
      </c>
      <c r="C38" s="61">
        <f>SUM(C39:C40)</f>
        <v>2</v>
      </c>
      <c r="E38" s="61">
        <v>2</v>
      </c>
      <c r="G38" s="61">
        <v>2</v>
      </c>
      <c r="I38" s="61">
        <v>2</v>
      </c>
      <c r="K38" s="15">
        <v>2</v>
      </c>
      <c r="L38" s="22"/>
      <c r="M38" s="22"/>
      <c r="N38" s="15">
        <v>2</v>
      </c>
      <c r="R38" s="1"/>
      <c r="T38" s="25"/>
      <c r="U38" s="25"/>
      <c r="V38" s="35"/>
    </row>
    <row r="39" spans="1:27">
      <c r="A39" s="7" t="s">
        <v>127</v>
      </c>
      <c r="B39" s="4" t="s">
        <v>62</v>
      </c>
      <c r="C39" s="1">
        <f>+E39</f>
        <v>1</v>
      </c>
      <c r="E39" s="61">
        <v>1</v>
      </c>
      <c r="G39" s="61">
        <v>1</v>
      </c>
      <c r="I39" s="61">
        <v>1</v>
      </c>
      <c r="K39" s="19">
        <v>1</v>
      </c>
      <c r="L39" s="22"/>
      <c r="M39" s="22"/>
      <c r="N39" s="19">
        <v>1</v>
      </c>
      <c r="R39" s="1"/>
    </row>
    <row r="40" spans="1:27">
      <c r="A40" s="7" t="s">
        <v>132</v>
      </c>
      <c r="B40" s="4" t="s">
        <v>89</v>
      </c>
      <c r="C40" s="1">
        <f>+E40</f>
        <v>1</v>
      </c>
      <c r="E40" s="61">
        <v>1</v>
      </c>
      <c r="G40" s="61">
        <v>1</v>
      </c>
      <c r="I40" s="61">
        <v>1</v>
      </c>
      <c r="K40" s="19">
        <v>1</v>
      </c>
      <c r="L40" s="22"/>
      <c r="M40" s="22"/>
      <c r="N40" s="19">
        <v>1</v>
      </c>
      <c r="R40" s="1">
        <v>1</v>
      </c>
    </row>
    <row r="41" spans="1:27">
      <c r="A41" s="7"/>
      <c r="I41" s="11"/>
      <c r="K41" s="19"/>
      <c r="L41" s="22"/>
      <c r="M41" s="22"/>
      <c r="N41" s="19"/>
      <c r="R41" s="1"/>
    </row>
    <row r="42" spans="1:27">
      <c r="A42" s="7">
        <v>39</v>
      </c>
      <c r="B42" s="4" t="s">
        <v>220</v>
      </c>
      <c r="C42" s="61">
        <f>SUM(C43:C46)</f>
        <v>43259.99</v>
      </c>
      <c r="E42" s="61">
        <v>43260</v>
      </c>
      <c r="G42" s="61">
        <v>35000.6</v>
      </c>
      <c r="I42" s="61">
        <v>50001</v>
      </c>
      <c r="K42" s="15">
        <v>15003</v>
      </c>
      <c r="L42" s="22"/>
      <c r="M42" s="22"/>
      <c r="N42" s="15">
        <v>15003</v>
      </c>
      <c r="R42" s="1"/>
      <c r="T42" s="19"/>
      <c r="U42" s="19"/>
      <c r="V42" s="1"/>
    </row>
    <row r="43" spans="1:27">
      <c r="A43" s="7" t="s">
        <v>63</v>
      </c>
      <c r="B43" s="4" t="s">
        <v>64</v>
      </c>
      <c r="C43" s="1">
        <v>0</v>
      </c>
      <c r="E43" s="61">
        <v>0</v>
      </c>
      <c r="G43" s="61">
        <v>15000</v>
      </c>
      <c r="I43" s="61">
        <v>15000</v>
      </c>
      <c r="K43" s="19">
        <v>15000</v>
      </c>
      <c r="L43" s="22"/>
      <c r="M43" s="22"/>
      <c r="N43" s="19">
        <v>15000</v>
      </c>
      <c r="R43" s="1">
        <v>15000</v>
      </c>
    </row>
    <row r="44" spans="1:27">
      <c r="A44" s="7" t="s">
        <v>65</v>
      </c>
      <c r="B44" s="4" t="s">
        <v>221</v>
      </c>
      <c r="C44" s="1">
        <v>0</v>
      </c>
      <c r="E44" s="61">
        <v>0</v>
      </c>
      <c r="G44" s="61">
        <v>10000</v>
      </c>
      <c r="I44" s="61">
        <v>20000</v>
      </c>
      <c r="K44" s="19">
        <v>1</v>
      </c>
      <c r="L44" s="22"/>
      <c r="M44" s="22"/>
      <c r="N44" s="19">
        <v>1</v>
      </c>
      <c r="R44" s="1">
        <v>1</v>
      </c>
    </row>
    <row r="45" spans="1:27">
      <c r="A45" s="7" t="s">
        <v>133</v>
      </c>
      <c r="B45" s="4" t="s">
        <v>222</v>
      </c>
      <c r="C45" s="1">
        <v>0</v>
      </c>
      <c r="E45" s="61">
        <v>0</v>
      </c>
      <c r="G45" s="61">
        <v>10000</v>
      </c>
      <c r="I45" s="61">
        <v>15000</v>
      </c>
      <c r="K45" s="19">
        <v>1</v>
      </c>
      <c r="L45" s="22"/>
      <c r="M45" s="22"/>
      <c r="N45" s="19">
        <v>1</v>
      </c>
      <c r="R45" s="1">
        <v>1</v>
      </c>
    </row>
    <row r="46" spans="1:27">
      <c r="A46" s="7" t="s">
        <v>134</v>
      </c>
      <c r="B46" s="4" t="s">
        <v>223</v>
      </c>
      <c r="C46" s="1">
        <f>43260-0.01</f>
        <v>43259.99</v>
      </c>
      <c r="E46" s="61">
        <v>43260</v>
      </c>
      <c r="G46" s="61">
        <v>0.6</v>
      </c>
      <c r="I46" s="61">
        <v>1</v>
      </c>
      <c r="K46" s="19">
        <v>1</v>
      </c>
      <c r="L46" s="22"/>
      <c r="M46" s="22"/>
      <c r="N46" s="19">
        <v>1</v>
      </c>
      <c r="R46" s="1">
        <v>1</v>
      </c>
    </row>
    <row r="47" spans="1:27">
      <c r="E47" s="61"/>
      <c r="G47" s="61"/>
      <c r="I47" s="61"/>
      <c r="K47" s="19"/>
      <c r="L47" s="22"/>
      <c r="M47" s="22"/>
      <c r="N47" s="19"/>
      <c r="R47" s="1"/>
    </row>
    <row r="48" spans="1:27">
      <c r="A48" s="16"/>
      <c r="B48" s="5" t="s">
        <v>224</v>
      </c>
      <c r="C48" s="5"/>
      <c r="D48" s="60">
        <f>+C21+C24+C29+C32+C38+C42</f>
        <v>1317817.01</v>
      </c>
      <c r="E48" s="61"/>
      <c r="F48" s="60">
        <v>1332199.92</v>
      </c>
      <c r="G48" s="61"/>
      <c r="H48" s="60">
        <v>1337188</v>
      </c>
      <c r="I48" s="61"/>
      <c r="J48" s="60">
        <v>1312517.9920000001</v>
      </c>
      <c r="K48" s="22"/>
      <c r="L48" s="14">
        <v>1041457.3015508063</v>
      </c>
      <c r="M48" s="28" t="e">
        <v>#REF!</v>
      </c>
      <c r="O48" s="14">
        <v>1304390.9662012476</v>
      </c>
      <c r="P48" s="28">
        <v>-0.2015758092960257</v>
      </c>
      <c r="Q48" s="28"/>
      <c r="S48" s="14">
        <v>1388228.2687512555</v>
      </c>
      <c r="AA48" s="35">
        <f>+F48/H48</f>
        <v>0.9962697242272589</v>
      </c>
    </row>
    <row r="49" spans="1:25">
      <c r="C49" s="1"/>
      <c r="H49" s="1"/>
      <c r="I49" s="11"/>
      <c r="K49" s="22"/>
      <c r="L49" s="22"/>
      <c r="M49" s="22"/>
    </row>
    <row r="50" spans="1:25">
      <c r="A50" s="6" t="s">
        <v>225</v>
      </c>
      <c r="D50" s="1"/>
      <c r="E50" s="61"/>
      <c r="F50" s="1"/>
      <c r="G50" s="61"/>
      <c r="H50" s="1"/>
      <c r="I50" s="61"/>
      <c r="J50" s="1"/>
      <c r="K50" s="19"/>
      <c r="L50" s="22"/>
      <c r="M50" s="22"/>
      <c r="N50" s="19"/>
    </row>
    <row r="51" spans="1:25">
      <c r="I51" s="11"/>
      <c r="K51" s="19"/>
      <c r="L51" s="22"/>
      <c r="M51" s="22"/>
      <c r="N51" s="19"/>
    </row>
    <row r="52" spans="1:25">
      <c r="A52" s="7">
        <v>40</v>
      </c>
      <c r="B52" s="4" t="s">
        <v>226</v>
      </c>
      <c r="C52" s="1">
        <f>C53</f>
        <v>4259227.9399999995</v>
      </c>
      <c r="E52" s="61">
        <v>4107438.98</v>
      </c>
      <c r="F52" s="1"/>
      <c r="G52" s="61"/>
      <c r="I52" s="61"/>
      <c r="K52" s="22"/>
      <c r="L52" s="22"/>
      <c r="M52" s="22"/>
      <c r="V52" s="1" t="e">
        <v>#REF!</v>
      </c>
      <c r="W52" s="35" t="e">
        <v>#REF!</v>
      </c>
      <c r="X52" s="1">
        <v>6413086.96</v>
      </c>
      <c r="Y52" s="35">
        <v>0.32891900061377727</v>
      </c>
    </row>
    <row r="53" spans="1:25" ht="12.75">
      <c r="A53" s="7" t="s">
        <v>31</v>
      </c>
      <c r="B53" s="4" t="s">
        <v>226</v>
      </c>
      <c r="C53" s="61">
        <f>SUM(C54:C63)</f>
        <v>4259227.9399999995</v>
      </c>
      <c r="E53" s="61">
        <v>4107438.98</v>
      </c>
      <c r="F53" s="1"/>
      <c r="G53" s="62">
        <v>2688996</v>
      </c>
      <c r="I53" s="61">
        <v>2949106.9944422077</v>
      </c>
      <c r="K53" s="19">
        <v>2960269.92</v>
      </c>
      <c r="L53" s="22"/>
      <c r="M53" s="22"/>
      <c r="N53" s="25"/>
      <c r="R53" s="26"/>
    </row>
    <row r="54" spans="1:25">
      <c r="A54" s="9"/>
      <c r="B54" s="4" t="s">
        <v>501</v>
      </c>
      <c r="C54" s="21">
        <v>3981995</v>
      </c>
      <c r="D54" s="6"/>
      <c r="E54" s="61">
        <v>2662612</v>
      </c>
      <c r="F54" s="1"/>
      <c r="I54" s="61">
        <v>1502631.994442208</v>
      </c>
      <c r="L54" s="19"/>
      <c r="M54" s="19"/>
      <c r="N54" s="19">
        <v>3282313.5655974103</v>
      </c>
      <c r="O54" s="19"/>
      <c r="P54" s="19"/>
      <c r="Q54" s="19"/>
      <c r="R54" s="19">
        <v>3375838.08</v>
      </c>
    </row>
    <row r="55" spans="1:25">
      <c r="A55" s="9"/>
      <c r="B55" s="4" t="s">
        <v>500</v>
      </c>
      <c r="C55" s="21">
        <v>41590.86</v>
      </c>
      <c r="D55" s="6"/>
      <c r="E55" s="61">
        <v>1319383</v>
      </c>
      <c r="F55" s="1"/>
      <c r="I55" s="61"/>
      <c r="L55" s="19"/>
      <c r="M55" s="19"/>
      <c r="N55" s="19"/>
      <c r="O55" s="19"/>
      <c r="P55" s="19"/>
      <c r="Q55" s="19"/>
      <c r="R55" s="19"/>
    </row>
    <row r="56" spans="1:25">
      <c r="A56" s="9"/>
      <c r="B56" s="39" t="s">
        <v>470</v>
      </c>
      <c r="C56" s="1">
        <v>61766.18</v>
      </c>
      <c r="E56" s="61">
        <v>0</v>
      </c>
      <c r="F56" s="1"/>
      <c r="I56" s="61"/>
      <c r="L56" s="19"/>
      <c r="M56" s="19"/>
      <c r="N56" s="19"/>
      <c r="O56" s="19"/>
      <c r="P56" s="19"/>
      <c r="Q56" s="19"/>
      <c r="R56" s="19"/>
    </row>
    <row r="57" spans="1:25">
      <c r="A57" s="9"/>
      <c r="B57" s="39" t="s">
        <v>465</v>
      </c>
      <c r="C57" s="1">
        <v>162517.38</v>
      </c>
      <c r="E57" s="61">
        <v>125443.98</v>
      </c>
      <c r="F57" s="61"/>
      <c r="I57" s="61"/>
      <c r="L57" s="19"/>
      <c r="M57" s="19"/>
      <c r="N57" s="19"/>
      <c r="O57" s="19"/>
      <c r="P57" s="19"/>
      <c r="Q57" s="19"/>
      <c r="R57" s="19"/>
    </row>
    <row r="58" spans="1:25" s="39" customFormat="1">
      <c r="A58" s="38"/>
      <c r="B58" s="39" t="s">
        <v>509</v>
      </c>
      <c r="C58" s="1">
        <v>11358.52</v>
      </c>
      <c r="E58" s="61">
        <v>0</v>
      </c>
      <c r="G58" s="61"/>
      <c r="I58" s="61">
        <v>1217767.9279999998</v>
      </c>
      <c r="K58" s="19"/>
      <c r="L58" s="41"/>
      <c r="M58" s="41"/>
      <c r="N58" s="19">
        <v>1649367.1477974127</v>
      </c>
      <c r="O58" s="41"/>
      <c r="P58" s="41"/>
      <c r="Q58" s="41"/>
      <c r="R58" s="1">
        <v>1593340.08</v>
      </c>
      <c r="S58" s="43"/>
      <c r="T58" s="43"/>
      <c r="U58" s="43"/>
    </row>
    <row r="59" spans="1:25">
      <c r="A59" s="9"/>
      <c r="E59" s="61"/>
      <c r="G59" s="61"/>
      <c r="I59" s="61"/>
      <c r="K59" s="19"/>
      <c r="L59" s="19"/>
      <c r="M59" s="19"/>
      <c r="N59" s="19"/>
      <c r="O59" s="19"/>
      <c r="P59" s="19"/>
      <c r="Q59" s="19"/>
      <c r="R59" s="1"/>
    </row>
    <row r="60" spans="1:25">
      <c r="A60" s="9"/>
      <c r="B60" s="6" t="s">
        <v>490</v>
      </c>
      <c r="C60" s="6"/>
      <c r="D60" s="6"/>
      <c r="E60" s="61"/>
      <c r="F60" s="6"/>
      <c r="G60" s="61"/>
      <c r="H60" s="1"/>
      <c r="I60" s="61">
        <v>1446475</v>
      </c>
      <c r="J60" s="1"/>
      <c r="K60" s="19"/>
      <c r="L60" s="19"/>
      <c r="M60" s="19"/>
      <c r="N60" s="19">
        <v>1632946.4178000002</v>
      </c>
      <c r="O60" s="19"/>
      <c r="P60" s="19"/>
      <c r="Q60" s="19">
        <v>7242799.4177999999</v>
      </c>
      <c r="R60" s="1">
        <v>1782498</v>
      </c>
    </row>
    <row r="61" spans="1:25" s="39" customFormat="1">
      <c r="A61" s="38"/>
      <c r="B61" s="39" t="s">
        <v>160</v>
      </c>
      <c r="E61" s="61"/>
      <c r="G61" s="61"/>
      <c r="I61" s="61">
        <v>887492</v>
      </c>
      <c r="K61" s="19"/>
      <c r="L61" s="42"/>
      <c r="M61" s="42"/>
      <c r="N61" s="19">
        <v>1001902.8421</v>
      </c>
      <c r="O61" s="42"/>
      <c r="P61" s="42"/>
      <c r="Q61" s="42"/>
      <c r="R61" s="1"/>
      <c r="S61" s="43"/>
      <c r="T61" s="43"/>
      <c r="U61" s="43"/>
    </row>
    <row r="62" spans="1:25" s="39" customFormat="1">
      <c r="A62" s="38"/>
      <c r="B62" s="39" t="s">
        <v>161</v>
      </c>
      <c r="E62" s="61"/>
      <c r="G62" s="61"/>
      <c r="I62" s="61">
        <v>116575</v>
      </c>
      <c r="K62" s="19"/>
      <c r="L62" s="42"/>
      <c r="M62" s="42"/>
      <c r="N62" s="19">
        <v>131603.2616</v>
      </c>
      <c r="O62" s="42"/>
      <c r="P62" s="42"/>
      <c r="Q62" s="42"/>
      <c r="R62" s="1"/>
      <c r="S62" s="43"/>
      <c r="T62" s="43"/>
      <c r="U62" s="43"/>
    </row>
    <row r="63" spans="1:25" s="39" customFormat="1">
      <c r="A63" s="38"/>
      <c r="B63" s="39" t="s">
        <v>162</v>
      </c>
      <c r="E63" s="61"/>
      <c r="G63" s="61"/>
      <c r="I63" s="61">
        <v>442408</v>
      </c>
      <c r="K63" s="19"/>
      <c r="L63" s="42"/>
      <c r="M63" s="42"/>
      <c r="N63" s="19">
        <v>499440.31410000002</v>
      </c>
      <c r="O63" s="42"/>
      <c r="P63" s="42"/>
      <c r="Q63" s="42"/>
      <c r="R63" s="1"/>
      <c r="S63" s="43"/>
      <c r="T63" s="43"/>
      <c r="U63" s="43"/>
    </row>
    <row r="64" spans="1:25">
      <c r="A64" s="7"/>
      <c r="E64" s="61"/>
      <c r="G64" s="61"/>
      <c r="I64" s="61"/>
      <c r="K64" s="19"/>
      <c r="L64" s="22"/>
      <c r="M64" s="22"/>
      <c r="N64" s="19"/>
      <c r="R64" s="1"/>
    </row>
    <row r="65" spans="1:42">
      <c r="A65" s="7">
        <v>41</v>
      </c>
      <c r="B65" s="4" t="s">
        <v>67</v>
      </c>
      <c r="C65" s="1">
        <f>C66</f>
        <v>1</v>
      </c>
      <c r="E65" s="61">
        <v>1</v>
      </c>
      <c r="G65" s="61"/>
      <c r="I65" s="61"/>
      <c r="K65" s="19"/>
      <c r="L65" s="22"/>
      <c r="M65" s="22"/>
      <c r="N65" s="19"/>
    </row>
    <row r="66" spans="1:42">
      <c r="A66" s="7" t="s">
        <v>30</v>
      </c>
      <c r="B66" s="4" t="s">
        <v>71</v>
      </c>
      <c r="C66" s="1">
        <f>+E66</f>
        <v>1</v>
      </c>
      <c r="E66" s="61">
        <v>1</v>
      </c>
      <c r="G66" s="61">
        <v>1</v>
      </c>
      <c r="I66" s="61">
        <v>1</v>
      </c>
      <c r="K66" s="19">
        <v>754797.36121801543</v>
      </c>
      <c r="L66" s="22"/>
      <c r="M66" s="22"/>
      <c r="N66" s="19">
        <v>503026.41757295467</v>
      </c>
      <c r="Q66" s="25">
        <v>3.8712588066597164E-2</v>
      </c>
      <c r="R66" s="19">
        <v>590000.99901700241</v>
      </c>
      <c r="AC66" s="1"/>
    </row>
    <row r="67" spans="1:42">
      <c r="A67" s="7"/>
      <c r="E67" s="61"/>
      <c r="G67" s="61"/>
      <c r="I67" s="61"/>
      <c r="K67" s="19"/>
      <c r="L67" s="22"/>
      <c r="M67" s="22"/>
      <c r="N67" s="19"/>
    </row>
    <row r="68" spans="1:42" ht="12" thickBot="1">
      <c r="A68" s="7">
        <v>42</v>
      </c>
      <c r="B68" s="4" t="s">
        <v>68</v>
      </c>
      <c r="C68" s="1">
        <f>C69</f>
        <v>225000</v>
      </c>
      <c r="E68" s="61">
        <v>225000</v>
      </c>
      <c r="G68" s="61"/>
      <c r="I68" s="61">
        <v>600000</v>
      </c>
      <c r="K68" s="19"/>
      <c r="L68" s="22"/>
      <c r="M68" s="22"/>
      <c r="N68" s="19"/>
    </row>
    <row r="69" spans="1:42" ht="12" thickBot="1">
      <c r="A69" s="7" t="s">
        <v>69</v>
      </c>
      <c r="B69" s="4" t="s">
        <v>70</v>
      </c>
      <c r="C69" s="1">
        <f>+[1]Pre2018!$C$170</f>
        <v>225000</v>
      </c>
      <c r="E69" s="61">
        <v>225000</v>
      </c>
      <c r="G69" s="61">
        <v>2967570.14</v>
      </c>
      <c r="I69" s="61">
        <v>600000</v>
      </c>
      <c r="K69" s="19">
        <v>600000</v>
      </c>
      <c r="L69" s="22"/>
      <c r="M69" s="28" t="e">
        <v>#REF!</v>
      </c>
      <c r="N69" s="19">
        <v>600000</v>
      </c>
      <c r="Q69" s="25">
        <v>3.0773230052733663E-2</v>
      </c>
      <c r="R69" s="19">
        <v>979312</v>
      </c>
      <c r="V69" s="96" t="e">
        <v>#REF!</v>
      </c>
    </row>
    <row r="70" spans="1:42">
      <c r="A70" s="7"/>
      <c r="E70" s="61"/>
      <c r="G70" s="61"/>
      <c r="I70" s="61"/>
      <c r="K70" s="19"/>
      <c r="L70" s="22"/>
      <c r="M70" s="22"/>
      <c r="N70" s="19"/>
    </row>
    <row r="71" spans="1:42">
      <c r="A71" s="7">
        <v>44</v>
      </c>
      <c r="B71" s="4" t="s">
        <v>72</v>
      </c>
      <c r="C71" s="1">
        <f>C72</f>
        <v>2558337.720151274</v>
      </c>
      <c r="E71" s="61">
        <v>1556096.2400000002</v>
      </c>
      <c r="G71" s="61"/>
      <c r="I71" s="61">
        <v>2081976.6595430565</v>
      </c>
      <c r="K71" s="19">
        <v>2</v>
      </c>
      <c r="L71" s="22"/>
      <c r="M71" s="28" t="e">
        <v>#REF!</v>
      </c>
      <c r="N71" s="19">
        <v>2</v>
      </c>
      <c r="AO71" s="1"/>
      <c r="AP71" s="1"/>
    </row>
    <row r="72" spans="1:42" ht="13.5" thickBot="1">
      <c r="A72" s="7">
        <v>440</v>
      </c>
      <c r="B72" s="4" t="s">
        <v>73</v>
      </c>
      <c r="C72" s="61">
        <f>SUM(C73:C77)</f>
        <v>2558337.720151274</v>
      </c>
      <c r="E72" s="61">
        <v>1556096.2400000002</v>
      </c>
      <c r="G72" s="61">
        <v>1278742.1245638956</v>
      </c>
      <c r="I72" s="61"/>
      <c r="K72" s="19">
        <v>1</v>
      </c>
      <c r="L72" s="22"/>
      <c r="M72" s="22"/>
      <c r="N72" s="19">
        <v>1</v>
      </c>
      <c r="R72" s="1">
        <v>1</v>
      </c>
      <c r="V72" s="107"/>
    </row>
    <row r="73" spans="1:42" ht="12" thickBot="1">
      <c r="A73" s="7" t="s">
        <v>29</v>
      </c>
      <c r="B73" s="4" t="s">
        <v>233</v>
      </c>
      <c r="C73" s="1">
        <f>+[1]Pre2018!$C$166</f>
        <v>861177.79</v>
      </c>
      <c r="E73" s="61">
        <v>671764.42</v>
      </c>
      <c r="G73" s="61">
        <v>737461.01813201548</v>
      </c>
      <c r="I73" s="61">
        <v>868294.88943825639</v>
      </c>
      <c r="K73" s="19"/>
      <c r="L73" s="22"/>
      <c r="M73" s="22"/>
      <c r="N73" s="19"/>
      <c r="R73" s="1"/>
      <c r="V73" s="96" t="e">
        <v>#REF!</v>
      </c>
    </row>
    <row r="74" spans="1:42">
      <c r="A74" s="7" t="s">
        <v>9</v>
      </c>
      <c r="B74" s="4" t="s">
        <v>234</v>
      </c>
      <c r="C74" s="1">
        <f>[1]Pre2018!$C$211</f>
        <v>27600.000151274064</v>
      </c>
      <c r="E74" s="61">
        <v>0</v>
      </c>
      <c r="G74" s="61">
        <v>1</v>
      </c>
      <c r="I74" s="61">
        <v>0</v>
      </c>
      <c r="K74" s="19"/>
      <c r="L74" s="22"/>
      <c r="M74" s="22"/>
      <c r="N74" s="19"/>
      <c r="R74" s="1"/>
    </row>
    <row r="75" spans="1:42">
      <c r="A75" s="7" t="s">
        <v>463</v>
      </c>
      <c r="B75" s="4" t="s">
        <v>278</v>
      </c>
      <c r="C75" s="1">
        <f>+[1]Pre2018!$C$314</f>
        <v>29282.729999999996</v>
      </c>
      <c r="E75" s="61">
        <v>32674.73</v>
      </c>
      <c r="G75" s="61">
        <v>116756.02259282218</v>
      </c>
      <c r="I75" s="61">
        <v>121261.79903279999</v>
      </c>
      <c r="K75" s="19"/>
      <c r="L75" s="22"/>
      <c r="M75" s="22"/>
      <c r="N75" s="19"/>
      <c r="R75" s="1"/>
    </row>
    <row r="76" spans="1:42">
      <c r="A76" s="7" t="s">
        <v>10</v>
      </c>
      <c r="B76" s="4" t="s">
        <v>507</v>
      </c>
      <c r="C76" s="1">
        <f>+[1]Pre2018!$C$353</f>
        <v>914277.2</v>
      </c>
      <c r="E76" s="61">
        <v>351157.51</v>
      </c>
      <c r="G76" s="61">
        <v>424524.08383905806</v>
      </c>
      <c r="I76" s="61">
        <v>1092418.971072</v>
      </c>
      <c r="K76" s="19"/>
      <c r="L76" s="22"/>
      <c r="M76" s="22"/>
      <c r="N76" s="19"/>
      <c r="R76" s="1"/>
    </row>
    <row r="77" spans="1:42">
      <c r="A77" s="7" t="s">
        <v>471</v>
      </c>
      <c r="B77" s="4" t="s">
        <v>472</v>
      </c>
      <c r="C77" s="1">
        <f>+[1]Pre2018!$C$387</f>
        <v>726000</v>
      </c>
      <c r="E77" s="61">
        <v>500499.58</v>
      </c>
      <c r="G77" s="61">
        <v>424524.08383905806</v>
      </c>
      <c r="I77" s="61">
        <v>1092418.971072</v>
      </c>
      <c r="K77" s="19"/>
      <c r="L77" s="22"/>
      <c r="M77" s="22"/>
      <c r="N77" s="19"/>
      <c r="R77" s="1"/>
    </row>
    <row r="78" spans="1:42">
      <c r="A78" s="7"/>
      <c r="E78" s="61"/>
      <c r="G78" s="67"/>
      <c r="I78" s="61"/>
      <c r="K78" s="19"/>
      <c r="L78" s="22"/>
      <c r="M78" s="22"/>
      <c r="N78" s="19"/>
    </row>
    <row r="79" spans="1:42">
      <c r="A79" s="7">
        <v>45</v>
      </c>
      <c r="B79" s="4" t="s">
        <v>229</v>
      </c>
      <c r="C79" s="112">
        <f>C80</f>
        <v>2</v>
      </c>
      <c r="E79" s="67">
        <v>2</v>
      </c>
      <c r="G79" s="67"/>
      <c r="I79" s="11"/>
      <c r="K79" s="19"/>
      <c r="L79" s="22"/>
      <c r="M79" s="22"/>
      <c r="N79" s="19"/>
    </row>
    <row r="80" spans="1:42">
      <c r="A80" s="7">
        <v>450</v>
      </c>
      <c r="B80" s="4" t="s">
        <v>230</v>
      </c>
      <c r="C80" s="67">
        <f>SUM(C81:C82)</f>
        <v>2</v>
      </c>
      <c r="E80" s="67">
        <v>2</v>
      </c>
      <c r="G80" s="67">
        <v>2</v>
      </c>
      <c r="I80" s="67">
        <v>2</v>
      </c>
      <c r="K80" s="19">
        <v>2</v>
      </c>
      <c r="L80" s="22"/>
      <c r="M80" s="22"/>
      <c r="N80" s="19">
        <v>2</v>
      </c>
    </row>
    <row r="81" spans="1:22">
      <c r="A81" s="7" t="s">
        <v>75</v>
      </c>
      <c r="B81" s="4" t="s">
        <v>137</v>
      </c>
      <c r="C81" s="112">
        <f>E81</f>
        <v>1</v>
      </c>
      <c r="E81" s="67">
        <v>1</v>
      </c>
      <c r="G81" s="61">
        <v>1</v>
      </c>
      <c r="I81" s="67">
        <v>1</v>
      </c>
      <c r="K81" s="19">
        <v>1</v>
      </c>
      <c r="L81" s="22"/>
      <c r="M81" s="22"/>
      <c r="N81" s="19">
        <v>1</v>
      </c>
      <c r="R81" s="1">
        <v>1</v>
      </c>
    </row>
    <row r="82" spans="1:22" ht="11.25" customHeight="1">
      <c r="A82" s="88" t="s">
        <v>76</v>
      </c>
      <c r="B82" s="128" t="s">
        <v>473</v>
      </c>
      <c r="C82" s="112">
        <f>E82</f>
        <v>1</v>
      </c>
      <c r="D82" s="128"/>
      <c r="E82" s="67">
        <v>1</v>
      </c>
      <c r="F82" s="128"/>
      <c r="G82" s="61">
        <v>1</v>
      </c>
      <c r="H82" s="128"/>
      <c r="I82" s="67">
        <v>1</v>
      </c>
      <c r="J82" s="128"/>
      <c r="K82" s="19">
        <v>1</v>
      </c>
      <c r="L82" s="22"/>
      <c r="M82" s="22"/>
      <c r="N82" s="19">
        <v>1</v>
      </c>
    </row>
    <row r="83" spans="1:22" ht="12.75">
      <c r="A83" s="7"/>
      <c r="B83" s="129"/>
      <c r="C83" s="129"/>
      <c r="D83" s="129"/>
      <c r="E83" s="67"/>
      <c r="F83" s="129"/>
      <c r="G83" s="61"/>
      <c r="H83" s="129"/>
      <c r="I83" s="11"/>
      <c r="J83" s="129"/>
      <c r="K83" s="19"/>
      <c r="L83" s="22"/>
      <c r="M83" s="22"/>
      <c r="N83" s="19"/>
    </row>
    <row r="84" spans="1:22" ht="12.75">
      <c r="A84" s="7"/>
      <c r="B84" s="129"/>
      <c r="C84" s="129"/>
      <c r="D84" s="129"/>
      <c r="E84" s="61"/>
      <c r="F84" s="116"/>
      <c r="G84" s="61"/>
      <c r="H84" s="129"/>
      <c r="I84" s="61"/>
      <c r="J84" s="129"/>
      <c r="K84" s="19"/>
      <c r="L84" s="22"/>
      <c r="M84" s="22"/>
      <c r="N84" s="19"/>
    </row>
    <row r="85" spans="1:22" ht="12" thickBot="1">
      <c r="A85" s="7">
        <v>46</v>
      </c>
      <c r="B85" s="4" t="s">
        <v>231</v>
      </c>
      <c r="C85" s="1">
        <f>C86</f>
        <v>16578570.030000001</v>
      </c>
      <c r="E85" s="61">
        <v>14080811.659999998</v>
      </c>
      <c r="G85" s="61"/>
      <c r="I85" s="61"/>
      <c r="K85" s="19"/>
      <c r="L85" s="22"/>
      <c r="M85" s="22"/>
      <c r="N85" s="19"/>
    </row>
    <row r="86" spans="1:22" ht="12" thickBot="1">
      <c r="A86" s="7">
        <v>462</v>
      </c>
      <c r="B86" s="4" t="s">
        <v>157</v>
      </c>
      <c r="C86" s="61">
        <f>SUM(C87:C92)</f>
        <v>16578570.030000001</v>
      </c>
      <c r="D86" s="1"/>
      <c r="E86" s="61">
        <v>14080811.659999998</v>
      </c>
      <c r="F86" s="1"/>
      <c r="G86" s="61">
        <v>12281815.128976835</v>
      </c>
      <c r="I86" s="61">
        <v>12281260.345246369</v>
      </c>
      <c r="K86" s="19">
        <v>10222930.525700359</v>
      </c>
      <c r="L86" s="22"/>
      <c r="M86" s="28" t="e">
        <v>#REF!</v>
      </c>
      <c r="N86" s="19">
        <v>10064049.724865602</v>
      </c>
      <c r="Q86" s="25">
        <v>0.52432098813415107</v>
      </c>
      <c r="V86" s="96" t="e">
        <v>#REF!</v>
      </c>
    </row>
    <row r="87" spans="1:22">
      <c r="A87" s="9" t="s">
        <v>232</v>
      </c>
      <c r="B87" s="4" t="s">
        <v>233</v>
      </c>
      <c r="C87" s="1">
        <f>+[1]Pre2018!$C$174</f>
        <v>10314182.1</v>
      </c>
      <c r="E87" s="61">
        <v>9096396.5800000001</v>
      </c>
      <c r="F87" s="1"/>
      <c r="G87" s="61">
        <v>9554043.2001625337</v>
      </c>
      <c r="H87" s="1"/>
      <c r="I87" s="61">
        <v>9566994.4461628702</v>
      </c>
      <c r="K87" s="19">
        <v>8645930.0882880073</v>
      </c>
      <c r="L87" s="22"/>
      <c r="M87" s="22"/>
      <c r="N87" s="19">
        <v>7338143.5640435293</v>
      </c>
      <c r="R87" s="1">
        <v>7117767.0400614925</v>
      </c>
    </row>
    <row r="88" spans="1:22">
      <c r="A88" s="9" t="s">
        <v>27</v>
      </c>
      <c r="B88" s="4" t="s">
        <v>234</v>
      </c>
      <c r="C88" s="1">
        <f>[1]Pre2018!$C$216</f>
        <v>1179473.99</v>
      </c>
      <c r="E88" s="61">
        <v>1182855.45</v>
      </c>
      <c r="G88" s="61">
        <v>638295.97067948803</v>
      </c>
      <c r="I88" s="61">
        <v>680425.71265898773</v>
      </c>
      <c r="K88" s="19">
        <v>653929.11423856381</v>
      </c>
      <c r="L88" s="22"/>
      <c r="M88" s="22"/>
      <c r="N88" s="19">
        <v>528875.60343503021</v>
      </c>
      <c r="R88" s="1">
        <v>499315.76016355056</v>
      </c>
    </row>
    <row r="89" spans="1:22">
      <c r="A89" s="9" t="s">
        <v>158</v>
      </c>
      <c r="B89" s="4" t="s">
        <v>235</v>
      </c>
      <c r="C89" s="1">
        <f>[1]Pre2018!$C$249</f>
        <v>1180194.1200000001</v>
      </c>
      <c r="E89" s="61">
        <v>1067189.6100000001</v>
      </c>
      <c r="G89" s="61">
        <v>1038664.7547994133</v>
      </c>
      <c r="I89" s="61">
        <v>942478.99512930866</v>
      </c>
      <c r="K89" s="19">
        <v>923069.32317378744</v>
      </c>
      <c r="L89" s="22"/>
      <c r="M89" s="22"/>
      <c r="N89" s="19">
        <v>928577.88322704262</v>
      </c>
      <c r="R89" s="1">
        <v>834840.06023745995</v>
      </c>
    </row>
    <row r="90" spans="1:22">
      <c r="A90" s="9" t="s">
        <v>86</v>
      </c>
      <c r="B90" s="4" t="s">
        <v>278</v>
      </c>
      <c r="C90" s="1">
        <f>+[1]Pre2018!$C$318</f>
        <v>1191636.81</v>
      </c>
      <c r="E90" s="61">
        <v>1274314.33</v>
      </c>
      <c r="G90" s="61">
        <v>1050804.2033354</v>
      </c>
      <c r="I90" s="61"/>
      <c r="K90" s="19"/>
      <c r="L90" s="22"/>
      <c r="M90" s="22"/>
      <c r="N90" s="19"/>
      <c r="R90" s="1"/>
    </row>
    <row r="91" spans="1:22">
      <c r="A91" s="9" t="s">
        <v>392</v>
      </c>
      <c r="B91" s="4" t="s">
        <v>507</v>
      </c>
      <c r="C91" s="1">
        <f>+[1]Pre2018!$C$357</f>
        <v>1356237.97</v>
      </c>
      <c r="E91" s="61">
        <v>845760.69</v>
      </c>
      <c r="G91" s="61">
        <v>0</v>
      </c>
      <c r="I91" s="61"/>
      <c r="K91" s="19"/>
      <c r="L91" s="22"/>
      <c r="M91" s="22"/>
      <c r="N91" s="19"/>
      <c r="R91" s="1"/>
    </row>
    <row r="92" spans="1:22">
      <c r="A92" s="9" t="s">
        <v>474</v>
      </c>
      <c r="B92" s="4" t="s">
        <v>472</v>
      </c>
      <c r="C92" s="61">
        <f>+[1]Pre2018!$C$391</f>
        <v>1356845.04</v>
      </c>
      <c r="E92" s="61">
        <v>614295</v>
      </c>
      <c r="G92" s="11">
        <v>0</v>
      </c>
      <c r="I92" s="61">
        <v>1</v>
      </c>
      <c r="K92" s="19"/>
      <c r="L92" s="22"/>
      <c r="M92" s="22"/>
      <c r="N92" s="19">
        <v>236275.86499999999</v>
      </c>
      <c r="R92" s="1"/>
    </row>
    <row r="93" spans="1:22">
      <c r="A93" s="9"/>
      <c r="I93" s="61">
        <v>1</v>
      </c>
      <c r="K93" s="19">
        <v>1</v>
      </c>
      <c r="L93" s="22"/>
      <c r="M93" s="22"/>
      <c r="N93" s="19">
        <v>1</v>
      </c>
      <c r="R93" s="1"/>
    </row>
    <row r="94" spans="1:22">
      <c r="A94" s="9"/>
      <c r="G94" s="61"/>
      <c r="I94" s="11"/>
      <c r="K94" s="19"/>
      <c r="L94" s="22"/>
      <c r="M94" s="22"/>
      <c r="N94" s="19"/>
    </row>
    <row r="95" spans="1:22">
      <c r="A95" s="9" t="s">
        <v>322</v>
      </c>
      <c r="B95" s="4" t="s">
        <v>154</v>
      </c>
      <c r="C95" s="1">
        <f>C96</f>
        <v>54163.93</v>
      </c>
      <c r="E95" s="61">
        <v>53407.63</v>
      </c>
      <c r="G95" s="61"/>
      <c r="I95" s="11"/>
      <c r="K95" s="19"/>
      <c r="L95" s="22"/>
      <c r="M95" s="22"/>
      <c r="N95" s="19"/>
    </row>
    <row r="96" spans="1:22">
      <c r="A96" s="9" t="s">
        <v>155</v>
      </c>
      <c r="B96" s="4" t="s">
        <v>154</v>
      </c>
      <c r="C96" s="61">
        <f>SUM(C97:C99)</f>
        <v>54163.93</v>
      </c>
      <c r="E96" s="61">
        <v>53407.63</v>
      </c>
      <c r="G96" s="61">
        <v>70178.631642301363</v>
      </c>
      <c r="I96" s="61">
        <v>318916.55949999997</v>
      </c>
      <c r="K96" s="19">
        <v>435177.63500000001</v>
      </c>
      <c r="L96" s="22"/>
      <c r="M96" s="22"/>
      <c r="N96" s="19">
        <v>1</v>
      </c>
      <c r="R96" s="1">
        <v>1</v>
      </c>
    </row>
    <row r="97" spans="1:19">
      <c r="A97" s="9" t="s">
        <v>32</v>
      </c>
      <c r="B97" s="4" t="s">
        <v>159</v>
      </c>
      <c r="C97" s="1">
        <v>0</v>
      </c>
      <c r="E97" s="61">
        <v>0</v>
      </c>
      <c r="G97" s="61">
        <v>1</v>
      </c>
      <c r="I97" s="61">
        <v>1</v>
      </c>
      <c r="K97" s="19"/>
      <c r="L97" s="22"/>
      <c r="M97" s="22"/>
      <c r="N97" s="19"/>
      <c r="R97" s="1"/>
    </row>
    <row r="98" spans="1:19">
      <c r="A98" s="9" t="s">
        <v>276</v>
      </c>
      <c r="B98" s="4" t="s">
        <v>384</v>
      </c>
      <c r="C98" s="1">
        <f>+[1]Pre2018!$C$282</f>
        <v>54163.93</v>
      </c>
      <c r="E98" s="61">
        <v>53407.63</v>
      </c>
      <c r="G98" s="61">
        <v>59266.431642301366</v>
      </c>
      <c r="I98" s="61">
        <v>217090.8</v>
      </c>
      <c r="K98" s="19"/>
      <c r="L98" s="22"/>
      <c r="M98" s="22"/>
      <c r="N98" s="19"/>
      <c r="R98" s="1"/>
    </row>
    <row r="99" spans="1:19">
      <c r="A99" s="9" t="s">
        <v>277</v>
      </c>
      <c r="B99" s="4" t="s">
        <v>391</v>
      </c>
      <c r="C99" s="1">
        <v>0</v>
      </c>
      <c r="E99" s="61">
        <v>0</v>
      </c>
      <c r="G99" s="61">
        <v>10911.2</v>
      </c>
      <c r="I99" s="61">
        <v>101824.75949999999</v>
      </c>
      <c r="K99" s="19"/>
      <c r="L99" s="22"/>
      <c r="M99" s="22"/>
      <c r="N99" s="19"/>
      <c r="R99" s="1"/>
    </row>
    <row r="100" spans="1:19">
      <c r="E100" s="61"/>
      <c r="I100" s="61"/>
      <c r="K100" s="19"/>
      <c r="L100" s="22"/>
      <c r="M100" s="22"/>
      <c r="N100" s="19"/>
      <c r="R100" s="1"/>
    </row>
    <row r="101" spans="1:19">
      <c r="A101" s="9"/>
      <c r="I101" s="11"/>
      <c r="K101" s="19"/>
      <c r="L101" s="22"/>
      <c r="M101" s="22"/>
      <c r="N101" s="19"/>
    </row>
    <row r="102" spans="1:19">
      <c r="A102" s="9" t="s">
        <v>323</v>
      </c>
      <c r="B102" s="4" t="s">
        <v>156</v>
      </c>
      <c r="C102" s="1">
        <f>C103</f>
        <v>1</v>
      </c>
      <c r="E102" s="61">
        <v>1</v>
      </c>
      <c r="I102" s="11"/>
      <c r="K102" s="19"/>
      <c r="L102" s="22"/>
      <c r="M102" s="22"/>
      <c r="N102" s="19"/>
    </row>
    <row r="103" spans="1:19">
      <c r="A103" s="9" t="s">
        <v>33</v>
      </c>
      <c r="B103" s="4" t="s">
        <v>156</v>
      </c>
      <c r="C103" s="1">
        <v>1</v>
      </c>
      <c r="E103" s="61">
        <v>1</v>
      </c>
      <c r="G103" s="61">
        <v>1</v>
      </c>
      <c r="I103" s="61">
        <v>1</v>
      </c>
      <c r="K103" s="19">
        <v>1</v>
      </c>
      <c r="L103" s="22"/>
      <c r="M103" s="22"/>
      <c r="N103" s="19">
        <v>1</v>
      </c>
      <c r="R103" s="1">
        <v>1</v>
      </c>
    </row>
    <row r="104" spans="1:19">
      <c r="A104" s="9"/>
      <c r="E104" s="61"/>
      <c r="G104" s="61"/>
      <c r="I104" s="61"/>
      <c r="K104" s="19"/>
      <c r="L104" s="22"/>
      <c r="M104" s="22"/>
      <c r="N104" s="19"/>
    </row>
    <row r="105" spans="1:19">
      <c r="A105" s="9" t="s">
        <v>324</v>
      </c>
      <c r="B105" s="4" t="s">
        <v>241</v>
      </c>
      <c r="C105" s="1">
        <f>C106</f>
        <v>1</v>
      </c>
      <c r="E105" s="61">
        <v>1</v>
      </c>
      <c r="G105" s="61"/>
      <c r="I105" s="61"/>
      <c r="K105" s="19"/>
      <c r="L105" s="22"/>
      <c r="M105" s="22"/>
      <c r="N105" s="19"/>
    </row>
    <row r="106" spans="1:19">
      <c r="A106" s="9" t="s">
        <v>34</v>
      </c>
      <c r="B106" s="4" t="s">
        <v>242</v>
      </c>
      <c r="C106" s="1">
        <f>+E106</f>
        <v>1</v>
      </c>
      <c r="E106" s="61">
        <v>1</v>
      </c>
      <c r="G106" s="11">
        <v>0.97</v>
      </c>
      <c r="H106" s="1"/>
      <c r="I106" s="61">
        <v>1</v>
      </c>
      <c r="K106" s="19">
        <v>1</v>
      </c>
      <c r="L106" s="22"/>
      <c r="M106" s="22"/>
      <c r="N106" s="19">
        <v>1</v>
      </c>
      <c r="R106" s="1">
        <v>1</v>
      </c>
    </row>
    <row r="107" spans="1:19">
      <c r="A107" s="9"/>
      <c r="E107" s="61"/>
      <c r="H107" s="117"/>
      <c r="I107" s="61"/>
      <c r="K107" s="19"/>
      <c r="L107" s="22"/>
      <c r="M107" s="22"/>
      <c r="N107" s="19"/>
    </row>
    <row r="108" spans="1:19">
      <c r="B108" s="5" t="s">
        <v>236</v>
      </c>
      <c r="C108" s="5"/>
      <c r="D108" s="60">
        <f>C52+C65+C68+C71+C79+C85+C95+C102+C105</f>
        <v>23675304.620151274</v>
      </c>
      <c r="F108" s="60">
        <v>20022759.509999998</v>
      </c>
      <c r="H108" s="101">
        <v>19287306.995183032</v>
      </c>
      <c r="I108" s="11"/>
      <c r="J108" s="60">
        <v>18231265.55873163</v>
      </c>
      <c r="K108" s="22"/>
      <c r="L108" s="14">
        <v>14973181.441918373</v>
      </c>
      <c r="M108" s="28" t="e">
        <v>#REF!</v>
      </c>
      <c r="O108" s="14">
        <v>14449396.708035968</v>
      </c>
      <c r="P108" s="28">
        <v>3.6249591901031053E-2</v>
      </c>
      <c r="Q108" s="28"/>
      <c r="S108" s="14">
        <v>14312137.909584472</v>
      </c>
    </row>
    <row r="109" spans="1:19">
      <c r="E109" s="61"/>
      <c r="G109" s="61"/>
      <c r="I109" s="61"/>
      <c r="K109" s="22"/>
      <c r="L109" s="22"/>
      <c r="M109" s="22"/>
    </row>
    <row r="110" spans="1:19">
      <c r="A110" s="6" t="s">
        <v>237</v>
      </c>
      <c r="E110" s="61"/>
      <c r="F110" s="1"/>
      <c r="G110" s="1"/>
      <c r="I110" s="61"/>
      <c r="K110" s="22"/>
      <c r="L110" s="19"/>
      <c r="M110" s="19"/>
      <c r="O110" s="19"/>
      <c r="P110" s="19"/>
      <c r="Q110" s="19"/>
    </row>
    <row r="111" spans="1:19">
      <c r="E111" s="61"/>
      <c r="G111" s="61"/>
      <c r="I111" s="61"/>
      <c r="K111" s="22"/>
      <c r="L111" s="22"/>
      <c r="M111" s="22"/>
    </row>
    <row r="112" spans="1:19">
      <c r="A112" s="7">
        <v>52</v>
      </c>
      <c r="B112" s="4" t="s">
        <v>238</v>
      </c>
      <c r="C112" s="1">
        <f>C113</f>
        <v>1</v>
      </c>
      <c r="E112" s="61">
        <v>1</v>
      </c>
      <c r="I112" s="11"/>
      <c r="K112" s="22"/>
      <c r="L112" s="22"/>
      <c r="M112" s="22"/>
    </row>
    <row r="113" spans="1:40">
      <c r="A113" s="7" t="s">
        <v>36</v>
      </c>
      <c r="B113" s="4" t="s">
        <v>238</v>
      </c>
      <c r="C113" s="1">
        <f>+E113</f>
        <v>1</v>
      </c>
      <c r="E113" s="61">
        <v>1</v>
      </c>
      <c r="G113" s="61">
        <v>1</v>
      </c>
      <c r="I113" s="61">
        <v>30000</v>
      </c>
      <c r="K113" s="19">
        <v>30000</v>
      </c>
      <c r="L113" s="22"/>
      <c r="M113" s="22"/>
      <c r="N113" s="19">
        <v>30000</v>
      </c>
      <c r="R113" s="1">
        <v>50000</v>
      </c>
    </row>
    <row r="114" spans="1:40">
      <c r="E114" s="61"/>
      <c r="G114" s="61"/>
      <c r="I114" s="61"/>
      <c r="K114" s="22"/>
      <c r="L114" s="22"/>
      <c r="M114" s="22"/>
    </row>
    <row r="115" spans="1:40">
      <c r="B115" s="5" t="s">
        <v>239</v>
      </c>
      <c r="C115" s="5"/>
      <c r="D115" s="60">
        <f>C112</f>
        <v>1</v>
      </c>
      <c r="E115" s="61"/>
      <c r="F115" s="60">
        <v>1</v>
      </c>
      <c r="G115" s="61"/>
      <c r="H115" s="60">
        <v>1</v>
      </c>
      <c r="I115" s="61"/>
      <c r="J115" s="60">
        <v>30000</v>
      </c>
      <c r="K115" s="22"/>
      <c r="L115" s="14">
        <v>30000</v>
      </c>
      <c r="M115" s="28">
        <v>-0.99996666666666667</v>
      </c>
      <c r="O115" s="14">
        <v>30000</v>
      </c>
      <c r="P115" s="28">
        <v>0</v>
      </c>
      <c r="Q115" s="28"/>
      <c r="S115" s="14">
        <v>50000</v>
      </c>
    </row>
    <row r="116" spans="1:40">
      <c r="A116" s="1"/>
      <c r="B116" s="1"/>
      <c r="C116" s="1"/>
      <c r="D116" s="1"/>
      <c r="E116" s="61"/>
      <c r="F116" s="1"/>
      <c r="G116" s="61"/>
      <c r="H116" s="1"/>
      <c r="I116" s="61"/>
      <c r="J116" s="1"/>
      <c r="K116" s="22"/>
      <c r="L116" s="22"/>
      <c r="M116" s="22"/>
    </row>
    <row r="117" spans="1:40">
      <c r="A117" s="6" t="s">
        <v>85</v>
      </c>
      <c r="E117" s="61"/>
      <c r="G117" s="61"/>
      <c r="I117" s="61"/>
      <c r="K117" s="22"/>
      <c r="L117" s="22"/>
      <c r="M117" s="22"/>
    </row>
    <row r="118" spans="1:40">
      <c r="E118" s="61"/>
      <c r="G118" s="61"/>
      <c r="I118" s="61"/>
      <c r="K118" s="22"/>
      <c r="L118" s="22"/>
      <c r="M118" s="22"/>
    </row>
    <row r="119" spans="1:40">
      <c r="A119" s="7">
        <v>68</v>
      </c>
      <c r="B119" s="4" t="s">
        <v>87</v>
      </c>
      <c r="C119" s="1">
        <f>C120</f>
        <v>1</v>
      </c>
      <c r="E119" s="1">
        <v>1</v>
      </c>
      <c r="G119" s="61"/>
      <c r="I119" s="61"/>
      <c r="K119" s="22"/>
      <c r="L119" s="22"/>
      <c r="M119" s="22"/>
    </row>
    <row r="120" spans="1:40">
      <c r="A120" s="7">
        <v>680</v>
      </c>
      <c r="B120" s="4" t="s">
        <v>88</v>
      </c>
      <c r="C120" s="1">
        <f>+E120</f>
        <v>1</v>
      </c>
      <c r="E120" s="61">
        <v>1</v>
      </c>
      <c r="G120" s="61">
        <v>100</v>
      </c>
      <c r="I120" s="61">
        <v>1</v>
      </c>
      <c r="K120" s="19">
        <v>1</v>
      </c>
      <c r="L120" s="22"/>
      <c r="M120" s="22"/>
      <c r="N120" s="19">
        <v>1</v>
      </c>
    </row>
    <row r="121" spans="1:40">
      <c r="A121" s="7"/>
      <c r="B121" s="5" t="s">
        <v>289</v>
      </c>
      <c r="C121" s="5"/>
      <c r="D121" s="60">
        <f>C119</f>
        <v>1</v>
      </c>
      <c r="F121" s="60">
        <v>1</v>
      </c>
      <c r="H121" s="60">
        <v>100</v>
      </c>
      <c r="I121" s="11"/>
      <c r="J121" s="60">
        <v>1</v>
      </c>
      <c r="K121" s="22"/>
      <c r="L121" s="14">
        <v>1</v>
      </c>
      <c r="M121" s="28">
        <v>99</v>
      </c>
      <c r="O121" s="14">
        <v>1</v>
      </c>
      <c r="P121" s="28">
        <v>0</v>
      </c>
      <c r="Q121" s="28"/>
    </row>
    <row r="122" spans="1:40">
      <c r="A122" s="1"/>
      <c r="B122" s="1"/>
      <c r="C122" s="1"/>
      <c r="D122" s="1"/>
      <c r="F122" s="1"/>
      <c r="H122" s="1"/>
      <c r="I122" s="11"/>
      <c r="J122" s="1"/>
      <c r="K122" s="22"/>
      <c r="L122" s="22"/>
      <c r="M122" s="22"/>
    </row>
    <row r="123" spans="1:40">
      <c r="A123" s="6" t="s">
        <v>240</v>
      </c>
      <c r="I123" s="11"/>
      <c r="K123" s="22"/>
      <c r="L123" s="22"/>
      <c r="M123" s="22"/>
    </row>
    <row r="124" spans="1:40">
      <c r="I124" s="11"/>
      <c r="K124" s="22"/>
      <c r="L124" s="22"/>
      <c r="M124" s="22"/>
      <c r="AE124" s="1"/>
    </row>
    <row r="125" spans="1:40">
      <c r="A125" s="7">
        <v>70</v>
      </c>
      <c r="B125" s="4" t="s">
        <v>226</v>
      </c>
      <c r="C125" s="1">
        <f>C126</f>
        <v>13992656.93</v>
      </c>
      <c r="E125" s="61">
        <v>16715241.800000001</v>
      </c>
      <c r="G125" s="61">
        <v>2491738</v>
      </c>
      <c r="I125" s="61">
        <v>2790425</v>
      </c>
      <c r="K125" s="19"/>
      <c r="L125" s="19"/>
      <c r="M125" s="19"/>
      <c r="N125" s="19"/>
      <c r="O125" s="19"/>
      <c r="P125" s="19"/>
      <c r="Q125" s="19"/>
    </row>
    <row r="126" spans="1:40">
      <c r="A126" s="7">
        <v>700</v>
      </c>
      <c r="B126" s="4" t="s">
        <v>226</v>
      </c>
      <c r="C126" s="1">
        <f>SUM(C127:C136)</f>
        <v>13992656.93</v>
      </c>
      <c r="E126" s="1">
        <v>16715241.800000001</v>
      </c>
      <c r="G126" s="61"/>
      <c r="K126" s="15">
        <v>3452817.04</v>
      </c>
      <c r="L126" s="25"/>
      <c r="M126" s="25"/>
      <c r="N126" s="19">
        <v>3326369.5</v>
      </c>
      <c r="O126" s="25"/>
      <c r="P126" s="25"/>
      <c r="Q126" s="59">
        <v>6413086.96</v>
      </c>
      <c r="R126" s="1">
        <v>7509701</v>
      </c>
      <c r="AC126" s="1"/>
    </row>
    <row r="127" spans="1:40" s="39" customFormat="1">
      <c r="A127" s="38"/>
      <c r="B127" s="39" t="s">
        <v>148</v>
      </c>
      <c r="C127" s="40">
        <v>0</v>
      </c>
      <c r="E127" s="40">
        <v>0</v>
      </c>
      <c r="F127" s="61"/>
      <c r="G127" s="61">
        <v>1041738</v>
      </c>
      <c r="I127" s="61">
        <v>0</v>
      </c>
      <c r="K127" s="40">
        <v>304792</v>
      </c>
      <c r="L127" s="42"/>
      <c r="M127" s="42"/>
      <c r="N127" s="40">
        <v>1312966</v>
      </c>
      <c r="O127" s="42"/>
      <c r="P127" s="42"/>
      <c r="Q127" s="42"/>
      <c r="R127" s="1">
        <v>1803754</v>
      </c>
      <c r="S127" s="43"/>
      <c r="T127" s="43"/>
      <c r="U127" s="43"/>
      <c r="AC127" s="40"/>
      <c r="AE127" s="40"/>
    </row>
    <row r="128" spans="1:40" s="39" customFormat="1">
      <c r="A128" s="38"/>
      <c r="B128" s="39" t="s">
        <v>502</v>
      </c>
      <c r="C128" s="114">
        <v>9702000</v>
      </c>
      <c r="D128" s="115"/>
      <c r="E128" s="40">
        <v>1048928.6200000001</v>
      </c>
      <c r="I128" s="61"/>
      <c r="K128" s="19"/>
      <c r="L128" s="42"/>
      <c r="M128" s="42"/>
      <c r="N128" s="19">
        <v>-596449.5</v>
      </c>
      <c r="O128" s="42"/>
      <c r="P128" s="42"/>
      <c r="Q128" s="42"/>
      <c r="R128" s="43"/>
      <c r="S128" s="43"/>
      <c r="T128" s="43"/>
      <c r="U128" s="43"/>
      <c r="AN128" s="39" t="s">
        <v>503</v>
      </c>
    </row>
    <row r="129" spans="1:40" s="39" customFormat="1">
      <c r="A129" s="38"/>
      <c r="B129" s="39" t="s">
        <v>504</v>
      </c>
      <c r="C129" s="114">
        <v>4290656.93</v>
      </c>
      <c r="D129" s="115"/>
      <c r="E129" s="40">
        <v>3970087.91</v>
      </c>
      <c r="I129" s="61"/>
      <c r="K129" s="19"/>
      <c r="L129" s="42"/>
      <c r="M129" s="42"/>
      <c r="N129" s="19"/>
      <c r="O129" s="42"/>
      <c r="P129" s="42"/>
      <c r="Q129" s="42"/>
      <c r="R129" s="43"/>
      <c r="S129" s="43"/>
      <c r="T129" s="43"/>
      <c r="U129" s="43"/>
      <c r="AN129" s="39" t="s">
        <v>491</v>
      </c>
    </row>
    <row r="130" spans="1:40" s="39" customFormat="1">
      <c r="A130" s="38"/>
      <c r="B130" s="140" t="s">
        <v>505</v>
      </c>
      <c r="C130" s="40">
        <v>0</v>
      </c>
      <c r="D130" s="115"/>
      <c r="E130" s="40">
        <v>3712276.45</v>
      </c>
      <c r="I130" s="61"/>
      <c r="K130" s="19"/>
      <c r="L130" s="42"/>
      <c r="M130" s="42"/>
      <c r="N130" s="19"/>
      <c r="O130" s="42"/>
      <c r="P130" s="42"/>
      <c r="Q130" s="42"/>
      <c r="R130" s="43"/>
      <c r="S130" s="43"/>
      <c r="T130" s="43"/>
      <c r="U130" s="43"/>
      <c r="AN130" s="39" t="s">
        <v>492</v>
      </c>
    </row>
    <row r="131" spans="1:40" s="39" customFormat="1">
      <c r="A131" s="38"/>
      <c r="B131" s="140" t="s">
        <v>505</v>
      </c>
      <c r="C131" s="40">
        <v>0</v>
      </c>
      <c r="D131" s="115"/>
      <c r="E131" s="40">
        <v>319000</v>
      </c>
      <c r="I131" s="61"/>
      <c r="K131" s="19"/>
      <c r="L131" s="42"/>
      <c r="M131" s="42"/>
      <c r="N131" s="19"/>
      <c r="O131" s="42"/>
      <c r="P131" s="42"/>
      <c r="Q131" s="42"/>
      <c r="R131" s="43"/>
      <c r="S131" s="43"/>
      <c r="T131" s="43"/>
      <c r="U131" s="43"/>
      <c r="AN131" s="39" t="s">
        <v>493</v>
      </c>
    </row>
    <row r="132" spans="1:40" s="39" customFormat="1">
      <c r="A132" s="38"/>
      <c r="B132" s="140" t="s">
        <v>505</v>
      </c>
      <c r="C132" s="40">
        <v>0</v>
      </c>
      <c r="D132" s="115"/>
      <c r="E132" s="40">
        <v>3292107.03</v>
      </c>
      <c r="I132" s="61"/>
      <c r="K132" s="19"/>
      <c r="L132" s="42"/>
      <c r="M132" s="42"/>
      <c r="N132" s="19"/>
      <c r="O132" s="42"/>
      <c r="P132" s="42"/>
      <c r="Q132" s="42"/>
      <c r="R132" s="43"/>
      <c r="S132" s="43"/>
      <c r="T132" s="43"/>
      <c r="U132" s="43"/>
      <c r="AN132" s="39" t="s">
        <v>494</v>
      </c>
    </row>
    <row r="133" spans="1:40" s="39" customFormat="1">
      <c r="A133" s="38"/>
      <c r="B133" s="140" t="s">
        <v>505</v>
      </c>
      <c r="C133" s="40">
        <v>0</v>
      </c>
      <c r="E133" s="40">
        <v>2722841.79</v>
      </c>
      <c r="G133" s="61"/>
      <c r="I133" s="61"/>
      <c r="K133" s="19"/>
      <c r="L133" s="42"/>
      <c r="M133" s="42"/>
      <c r="N133" s="19"/>
      <c r="O133" s="42"/>
      <c r="P133" s="42"/>
      <c r="Q133" s="42"/>
      <c r="R133" s="43"/>
      <c r="S133" s="43"/>
      <c r="T133" s="43"/>
      <c r="U133" s="43"/>
      <c r="AN133" s="4" t="s">
        <v>497</v>
      </c>
    </row>
    <row r="134" spans="1:40" s="39" customFormat="1">
      <c r="A134" s="38"/>
      <c r="B134" s="140" t="s">
        <v>505</v>
      </c>
      <c r="C134" s="40">
        <v>0</v>
      </c>
      <c r="E134" s="40">
        <v>1150000</v>
      </c>
      <c r="G134" s="61"/>
      <c r="I134" s="61"/>
      <c r="K134" s="19"/>
      <c r="L134" s="42"/>
      <c r="M134" s="42"/>
      <c r="N134" s="19"/>
      <c r="O134" s="42"/>
      <c r="P134" s="42"/>
      <c r="Q134" s="42"/>
      <c r="R134" s="43"/>
      <c r="S134" s="43"/>
      <c r="T134" s="43"/>
      <c r="U134" s="43"/>
      <c r="AN134" s="4" t="s">
        <v>495</v>
      </c>
    </row>
    <row r="135" spans="1:40" s="39" customFormat="1">
      <c r="A135" s="38"/>
      <c r="B135" s="140" t="s">
        <v>505</v>
      </c>
      <c r="C135" s="40">
        <v>0</v>
      </c>
      <c r="D135" s="115"/>
      <c r="E135" s="40">
        <v>500000</v>
      </c>
      <c r="I135" s="61"/>
      <c r="K135" s="19"/>
      <c r="L135" s="42"/>
      <c r="M135" s="42"/>
      <c r="N135" s="19"/>
      <c r="O135" s="42"/>
      <c r="P135" s="42"/>
      <c r="Q135" s="42"/>
      <c r="R135" s="43"/>
      <c r="S135" s="43"/>
      <c r="T135" s="43"/>
      <c r="U135" s="43"/>
      <c r="AC135" s="40"/>
      <c r="AD135" s="40"/>
      <c r="AE135" s="40"/>
      <c r="AN135" s="4" t="s">
        <v>496</v>
      </c>
    </row>
    <row r="136" spans="1:40" s="39" customFormat="1">
      <c r="A136" s="38"/>
      <c r="B136" s="39" t="s">
        <v>3</v>
      </c>
      <c r="C136" s="40">
        <v>0</v>
      </c>
      <c r="D136" s="115"/>
      <c r="E136" s="40">
        <v>0</v>
      </c>
      <c r="F136" s="40"/>
      <c r="I136" s="61"/>
      <c r="K136" s="19"/>
      <c r="L136" s="42"/>
      <c r="M136" s="42"/>
      <c r="N136" s="19"/>
      <c r="O136" s="42"/>
      <c r="P136" s="42"/>
      <c r="Q136" s="42"/>
      <c r="R136" s="43"/>
      <c r="S136" s="43"/>
      <c r="T136" s="43"/>
      <c r="U136" s="43"/>
      <c r="AC136" s="40"/>
    </row>
    <row r="137" spans="1:40" ht="12.75">
      <c r="A137" s="7"/>
      <c r="I137" s="61"/>
      <c r="K137" s="19"/>
      <c r="L137" s="22"/>
      <c r="M137" s="22"/>
      <c r="N137" s="19"/>
      <c r="R137" s="26"/>
      <c r="AA137" s="4" t="s">
        <v>387</v>
      </c>
      <c r="AB137" s="1"/>
    </row>
    <row r="138" spans="1:40">
      <c r="A138" s="7">
        <v>72</v>
      </c>
      <c r="B138" s="4" t="s">
        <v>77</v>
      </c>
      <c r="C138" s="1">
        <f>C139</f>
        <v>1</v>
      </c>
      <c r="E138" s="61">
        <v>1</v>
      </c>
      <c r="I138" s="61"/>
      <c r="K138" s="19"/>
      <c r="L138" s="22"/>
      <c r="M138" s="22"/>
      <c r="N138" s="19"/>
      <c r="AA138" s="4" t="s">
        <v>386</v>
      </c>
      <c r="AB138" s="1"/>
    </row>
    <row r="139" spans="1:40">
      <c r="A139" s="7">
        <v>720</v>
      </c>
      <c r="B139" s="4" t="s">
        <v>228</v>
      </c>
      <c r="C139" s="1">
        <f>+E139</f>
        <v>1</v>
      </c>
      <c r="E139" s="61">
        <v>1</v>
      </c>
      <c r="G139" s="61">
        <v>1</v>
      </c>
      <c r="I139" s="61">
        <v>1</v>
      </c>
      <c r="K139" s="15">
        <v>1</v>
      </c>
      <c r="L139" s="22"/>
      <c r="M139" s="22"/>
      <c r="N139" s="19">
        <v>1</v>
      </c>
      <c r="R139" s="1">
        <v>1</v>
      </c>
      <c r="AA139" s="4" t="s">
        <v>385</v>
      </c>
      <c r="AB139" s="1"/>
    </row>
    <row r="140" spans="1:40">
      <c r="A140" s="7"/>
      <c r="E140" s="61"/>
      <c r="G140" s="61"/>
      <c r="I140" s="61"/>
      <c r="K140" s="19"/>
      <c r="L140" s="22"/>
      <c r="M140" s="22"/>
      <c r="N140" s="19"/>
      <c r="AA140" s="4" t="s">
        <v>388</v>
      </c>
      <c r="AB140" s="1"/>
    </row>
    <row r="141" spans="1:40">
      <c r="A141" s="7">
        <v>74</v>
      </c>
      <c r="B141" s="4" t="s">
        <v>72</v>
      </c>
      <c r="C141" s="61">
        <f>SUM(C142:C143)</f>
        <v>2</v>
      </c>
      <c r="E141" s="61">
        <v>2</v>
      </c>
      <c r="G141" s="61">
        <v>2</v>
      </c>
      <c r="I141" s="61">
        <v>2</v>
      </c>
      <c r="K141" s="15">
        <v>2</v>
      </c>
      <c r="L141" s="22"/>
      <c r="M141" s="22"/>
      <c r="N141" s="19">
        <v>2</v>
      </c>
      <c r="AA141" s="4" t="s">
        <v>389</v>
      </c>
      <c r="AB141" s="1"/>
    </row>
    <row r="142" spans="1:40">
      <c r="A142" s="7">
        <v>740</v>
      </c>
      <c r="B142" s="4" t="s">
        <v>73</v>
      </c>
      <c r="C142" s="1">
        <f>+E142</f>
        <v>1</v>
      </c>
      <c r="E142" s="61">
        <v>1</v>
      </c>
      <c r="G142" s="61">
        <v>1</v>
      </c>
      <c r="I142" s="61">
        <v>1</v>
      </c>
      <c r="K142" s="19">
        <v>1</v>
      </c>
      <c r="L142" s="22"/>
      <c r="M142" s="22"/>
      <c r="N142" s="19">
        <v>1</v>
      </c>
      <c r="R142" s="1">
        <v>1</v>
      </c>
      <c r="AA142" s="4" t="s">
        <v>390</v>
      </c>
      <c r="AB142" s="1"/>
    </row>
    <row r="143" spans="1:40">
      <c r="A143" s="7">
        <v>741</v>
      </c>
      <c r="B143" s="4" t="s">
        <v>74</v>
      </c>
      <c r="C143" s="1">
        <f>E143</f>
        <v>1</v>
      </c>
      <c r="E143" s="61">
        <v>1</v>
      </c>
      <c r="G143" s="61">
        <v>1</v>
      </c>
      <c r="I143" s="61">
        <v>1</v>
      </c>
      <c r="K143" s="19">
        <v>1</v>
      </c>
      <c r="L143" s="22"/>
      <c r="M143" s="22"/>
      <c r="N143" s="19">
        <v>1</v>
      </c>
    </row>
    <row r="144" spans="1:40">
      <c r="A144" s="7"/>
      <c r="E144" s="61"/>
      <c r="G144" s="61"/>
      <c r="I144" s="61"/>
      <c r="K144" s="22"/>
      <c r="L144" s="22"/>
      <c r="M144" s="22"/>
      <c r="AB144" s="1"/>
    </row>
    <row r="145" spans="1:20">
      <c r="A145" s="7">
        <v>75</v>
      </c>
      <c r="B145" s="4" t="s">
        <v>229</v>
      </c>
      <c r="C145" s="1">
        <f>C146</f>
        <v>1</v>
      </c>
      <c r="E145" s="61">
        <v>1</v>
      </c>
      <c r="G145" s="61"/>
      <c r="I145" s="61"/>
      <c r="K145" s="22"/>
      <c r="L145" s="22"/>
      <c r="M145" s="22"/>
    </row>
    <row r="146" spans="1:20">
      <c r="A146" s="7" t="s">
        <v>37</v>
      </c>
      <c r="B146" s="4" t="s">
        <v>38</v>
      </c>
      <c r="C146" s="1">
        <f>+E146</f>
        <v>1</v>
      </c>
      <c r="E146" s="61">
        <v>1</v>
      </c>
      <c r="G146" s="61">
        <v>1</v>
      </c>
      <c r="I146" s="61">
        <v>1</v>
      </c>
      <c r="K146" s="19">
        <v>1</v>
      </c>
      <c r="L146" s="22"/>
      <c r="M146" s="22"/>
      <c r="N146" s="19">
        <v>1</v>
      </c>
      <c r="R146" s="1">
        <v>2</v>
      </c>
    </row>
    <row r="147" spans="1:20">
      <c r="A147" s="7"/>
      <c r="G147" s="61"/>
      <c r="I147" s="11"/>
      <c r="K147" s="19"/>
      <c r="L147" s="22"/>
      <c r="M147" s="22"/>
      <c r="N147" s="19"/>
    </row>
    <row r="148" spans="1:20">
      <c r="A148" s="7">
        <v>76</v>
      </c>
      <c r="B148" s="4" t="s">
        <v>231</v>
      </c>
      <c r="C148" s="1">
        <f>C149</f>
        <v>1</v>
      </c>
      <c r="E148" s="61">
        <v>1</v>
      </c>
      <c r="G148" s="61"/>
      <c r="I148" s="61"/>
      <c r="K148" s="19"/>
      <c r="L148" s="22"/>
      <c r="M148" s="22"/>
      <c r="N148" s="19"/>
    </row>
    <row r="149" spans="1:20">
      <c r="A149" s="7">
        <v>762</v>
      </c>
      <c r="B149" s="4" t="s">
        <v>157</v>
      </c>
      <c r="C149" s="40">
        <v>1</v>
      </c>
      <c r="E149" s="61">
        <v>1</v>
      </c>
      <c r="G149" s="61">
        <v>1</v>
      </c>
      <c r="I149" s="61">
        <v>1</v>
      </c>
      <c r="K149" s="19">
        <v>1</v>
      </c>
      <c r="L149" s="22"/>
      <c r="M149" s="22"/>
      <c r="N149" s="19">
        <v>1</v>
      </c>
      <c r="R149" s="1">
        <v>1</v>
      </c>
    </row>
    <row r="150" spans="1:20">
      <c r="A150" s="7"/>
      <c r="B150" s="4" t="s">
        <v>131</v>
      </c>
      <c r="C150" s="40"/>
      <c r="E150" s="61"/>
      <c r="G150" s="61"/>
      <c r="I150" s="61"/>
      <c r="K150" s="19"/>
      <c r="L150" s="22"/>
      <c r="M150" s="22"/>
      <c r="N150" s="19"/>
      <c r="R150" s="1"/>
    </row>
    <row r="151" spans="1:20" ht="12.75">
      <c r="A151" s="7"/>
      <c r="E151" s="61"/>
      <c r="G151" s="61"/>
      <c r="I151" s="61"/>
      <c r="K151" s="19"/>
      <c r="L151" s="22"/>
      <c r="M151" s="22"/>
      <c r="N151" s="19"/>
      <c r="Q151" s="20"/>
    </row>
    <row r="152" spans="1:20" ht="12.75">
      <c r="A152" s="7">
        <v>77</v>
      </c>
      <c r="B152" s="4" t="s">
        <v>154</v>
      </c>
      <c r="C152" s="1">
        <f>C153</f>
        <v>1</v>
      </c>
      <c r="E152" s="61">
        <v>1</v>
      </c>
      <c r="G152" s="61"/>
      <c r="I152" s="61"/>
      <c r="K152" s="19"/>
      <c r="L152" s="22"/>
      <c r="M152" s="22"/>
      <c r="N152" s="19"/>
      <c r="Q152" s="20"/>
    </row>
    <row r="153" spans="1:20" ht="12.75">
      <c r="A153" s="7">
        <v>770</v>
      </c>
      <c r="B153" s="4" t="s">
        <v>154</v>
      </c>
      <c r="C153" s="1">
        <v>1</v>
      </c>
      <c r="E153" s="61">
        <v>1</v>
      </c>
      <c r="G153" s="61">
        <v>1</v>
      </c>
      <c r="I153" s="61">
        <v>1</v>
      </c>
      <c r="K153" s="19">
        <v>1</v>
      </c>
      <c r="L153" s="22"/>
      <c r="M153" s="22"/>
      <c r="N153" s="19">
        <v>1</v>
      </c>
      <c r="Q153" s="20"/>
      <c r="R153" s="1">
        <v>1</v>
      </c>
    </row>
    <row r="154" spans="1:20" ht="12.75">
      <c r="A154" s="9"/>
      <c r="E154" s="61"/>
      <c r="G154" s="61"/>
      <c r="I154" s="61"/>
      <c r="K154" s="19"/>
      <c r="L154" s="22"/>
      <c r="M154" s="22"/>
      <c r="N154" s="19"/>
      <c r="Q154" s="20"/>
    </row>
    <row r="155" spans="1:20" ht="12.75">
      <c r="A155" s="7">
        <v>79</v>
      </c>
      <c r="B155" s="4" t="s">
        <v>241</v>
      </c>
      <c r="C155" s="1">
        <f>C156</f>
        <v>0</v>
      </c>
      <c r="E155" s="61">
        <v>0</v>
      </c>
      <c r="G155" s="61"/>
      <c r="I155" s="61"/>
      <c r="K155" s="19"/>
      <c r="L155" s="22"/>
      <c r="M155" s="22"/>
      <c r="N155" s="19"/>
      <c r="Q155" s="20"/>
    </row>
    <row r="156" spans="1:20" ht="12.75">
      <c r="A156" s="7">
        <v>790</v>
      </c>
      <c r="B156" s="4" t="s">
        <v>0</v>
      </c>
      <c r="C156" s="1">
        <v>0</v>
      </c>
      <c r="E156" s="61">
        <v>0</v>
      </c>
      <c r="G156" s="61">
        <v>1</v>
      </c>
      <c r="I156" s="61">
        <v>1</v>
      </c>
      <c r="K156" s="19">
        <v>1</v>
      </c>
      <c r="L156" s="22"/>
      <c r="M156" s="22"/>
      <c r="N156" s="19">
        <v>1</v>
      </c>
      <c r="Q156" s="20"/>
      <c r="R156" s="1">
        <v>1</v>
      </c>
    </row>
    <row r="157" spans="1:20" ht="12.75">
      <c r="A157" s="7"/>
      <c r="B157" s="4" t="s">
        <v>1</v>
      </c>
      <c r="E157" s="61"/>
      <c r="I157" s="61"/>
      <c r="K157" s="19"/>
      <c r="L157" s="22"/>
      <c r="M157" s="22"/>
      <c r="N157" s="19"/>
      <c r="Q157" s="20"/>
      <c r="T157" s="71"/>
    </row>
    <row r="158" spans="1:20" ht="12.75">
      <c r="B158" s="4" t="s">
        <v>2</v>
      </c>
      <c r="C158" s="1"/>
      <c r="E158" s="61"/>
      <c r="G158" s="61"/>
      <c r="I158" s="61"/>
      <c r="K158" s="19"/>
      <c r="L158" s="22"/>
      <c r="M158" s="22"/>
      <c r="N158" s="19"/>
      <c r="Q158" s="20"/>
    </row>
    <row r="159" spans="1:20" ht="12.75">
      <c r="D159" s="1"/>
      <c r="E159" s="61"/>
      <c r="G159" s="61"/>
      <c r="I159" s="61"/>
      <c r="K159" s="19"/>
      <c r="L159" s="22"/>
      <c r="M159" s="22"/>
      <c r="N159" s="19"/>
      <c r="Q159" s="20"/>
    </row>
    <row r="160" spans="1:20" ht="12.75">
      <c r="B160" s="5" t="s">
        <v>243</v>
      </c>
      <c r="C160" s="5"/>
      <c r="D160" s="60">
        <f>C125+C138+C141+C145+C148+C152+C155</f>
        <v>13992662.93</v>
      </c>
      <c r="F160" s="60">
        <v>16715247.800000001</v>
      </c>
      <c r="H160" s="60">
        <v>2491745</v>
      </c>
      <c r="I160" s="11"/>
      <c r="J160" s="60">
        <v>2790432</v>
      </c>
      <c r="K160" s="19"/>
      <c r="L160" s="14">
        <v>3452824.04</v>
      </c>
      <c r="M160" s="28" t="e">
        <v>#REF!</v>
      </c>
      <c r="N160" s="19"/>
      <c r="O160" s="14">
        <v>3326376.5</v>
      </c>
      <c r="P160" s="28">
        <v>3.8013598280290939E-2</v>
      </c>
      <c r="Q160" s="20"/>
      <c r="S160" s="14">
        <v>7509708</v>
      </c>
    </row>
    <row r="161" spans="1:28" ht="12.75">
      <c r="A161" s="6" t="s">
        <v>244</v>
      </c>
      <c r="B161" s="6"/>
      <c r="C161" s="6"/>
      <c r="D161" s="6"/>
      <c r="E161" s="61"/>
      <c r="F161" s="6"/>
      <c r="H161" s="6"/>
      <c r="I161" s="61"/>
      <c r="J161" s="6"/>
      <c r="K161" s="19"/>
      <c r="L161" s="19"/>
      <c r="M161" s="19"/>
      <c r="N161" s="19"/>
      <c r="O161" s="19"/>
      <c r="P161" s="19"/>
      <c r="Q161" s="20"/>
    </row>
    <row r="162" spans="1:28">
      <c r="E162" s="61"/>
      <c r="H162" s="1"/>
      <c r="I162" s="61"/>
      <c r="K162" s="19"/>
      <c r="L162" s="22"/>
      <c r="M162" s="22"/>
      <c r="N162" s="19"/>
    </row>
    <row r="163" spans="1:28">
      <c r="A163" s="7">
        <v>83</v>
      </c>
      <c r="B163" s="4" t="s">
        <v>245</v>
      </c>
      <c r="C163" s="1">
        <f>SUM(C164:C165)</f>
        <v>80002</v>
      </c>
      <c r="E163" s="1">
        <v>80002</v>
      </c>
      <c r="G163" s="61">
        <v>2</v>
      </c>
      <c r="I163" s="61">
        <v>2</v>
      </c>
      <c r="K163" s="19"/>
      <c r="L163" s="22"/>
      <c r="M163" s="22"/>
      <c r="N163" s="19"/>
      <c r="Q163" s="19"/>
    </row>
    <row r="164" spans="1:28">
      <c r="A164" s="7">
        <v>830</v>
      </c>
      <c r="B164" s="4" t="s">
        <v>78</v>
      </c>
      <c r="C164" s="1">
        <v>80001</v>
      </c>
      <c r="E164" s="61">
        <v>80001</v>
      </c>
      <c r="G164" s="61">
        <v>1</v>
      </c>
      <c r="I164" s="61">
        <v>1</v>
      </c>
      <c r="K164" s="19">
        <v>1</v>
      </c>
      <c r="L164" s="22"/>
      <c r="M164" s="22"/>
      <c r="N164" s="19">
        <v>1</v>
      </c>
      <c r="Q164" s="19"/>
      <c r="R164" s="1">
        <v>1</v>
      </c>
    </row>
    <row r="165" spans="1:28">
      <c r="A165" s="7">
        <v>831</v>
      </c>
      <c r="B165" s="4" t="s">
        <v>79</v>
      </c>
      <c r="C165" s="1">
        <f>+E165</f>
        <v>1</v>
      </c>
      <c r="E165" s="61">
        <v>1</v>
      </c>
      <c r="G165" s="61">
        <v>1</v>
      </c>
      <c r="I165" s="61">
        <v>1</v>
      </c>
      <c r="K165" s="19">
        <v>1</v>
      </c>
      <c r="L165" s="22"/>
      <c r="M165" s="22"/>
      <c r="N165" s="19">
        <v>1</v>
      </c>
    </row>
    <row r="166" spans="1:28">
      <c r="I166" s="11"/>
      <c r="K166" s="19"/>
    </row>
    <row r="167" spans="1:28">
      <c r="A167" s="7">
        <v>87</v>
      </c>
      <c r="B167" s="4" t="s">
        <v>82</v>
      </c>
      <c r="C167" s="1"/>
      <c r="E167" s="1"/>
      <c r="G167" s="61"/>
      <c r="I167" s="61"/>
      <c r="K167" s="19"/>
      <c r="L167" s="22"/>
      <c r="M167" s="22"/>
      <c r="N167" s="19"/>
    </row>
    <row r="168" spans="1:28">
      <c r="A168" s="7">
        <v>870</v>
      </c>
      <c r="B168" s="4" t="s">
        <v>82</v>
      </c>
      <c r="C168" s="1"/>
      <c r="E168" s="1"/>
      <c r="I168" s="11"/>
      <c r="K168" s="19"/>
      <c r="L168" s="22"/>
      <c r="M168" s="22"/>
      <c r="N168" s="19"/>
    </row>
    <row r="169" spans="1:28">
      <c r="A169" s="4" t="s">
        <v>80</v>
      </c>
      <c r="B169" s="4" t="s">
        <v>83</v>
      </c>
      <c r="C169" s="1"/>
      <c r="E169" s="1"/>
      <c r="G169" s="61"/>
      <c r="I169" s="61"/>
      <c r="K169" s="19"/>
      <c r="L169" s="22"/>
      <c r="M169" s="22"/>
      <c r="N169" s="19"/>
    </row>
    <row r="170" spans="1:28">
      <c r="A170" s="4" t="s">
        <v>81</v>
      </c>
      <c r="B170" s="4" t="s">
        <v>84</v>
      </c>
      <c r="C170" s="1"/>
      <c r="E170" s="1"/>
      <c r="G170" s="61"/>
      <c r="I170" s="61"/>
      <c r="K170" s="19"/>
      <c r="L170" s="22"/>
      <c r="M170" s="22"/>
      <c r="N170" s="19"/>
    </row>
    <row r="171" spans="1:28">
      <c r="E171" s="61"/>
      <c r="G171" s="61"/>
      <c r="I171" s="61"/>
      <c r="K171" s="19"/>
      <c r="L171" s="22"/>
      <c r="M171" s="22"/>
      <c r="N171" s="19"/>
      <c r="AB171" s="1"/>
    </row>
    <row r="172" spans="1:28">
      <c r="B172" s="5" t="s">
        <v>246</v>
      </c>
      <c r="C172" s="5"/>
      <c r="D172" s="60">
        <f>C163+C167</f>
        <v>80002</v>
      </c>
      <c r="E172" s="62"/>
      <c r="F172" s="60">
        <v>80002</v>
      </c>
      <c r="G172" s="62"/>
      <c r="H172" s="60">
        <v>2</v>
      </c>
      <c r="I172" s="61"/>
      <c r="J172" s="60">
        <v>2</v>
      </c>
      <c r="K172" s="22"/>
      <c r="L172" s="14">
        <v>2</v>
      </c>
      <c r="M172" s="28">
        <v>0</v>
      </c>
      <c r="N172" s="19"/>
      <c r="O172" s="14">
        <v>2</v>
      </c>
      <c r="P172" s="15"/>
      <c r="Q172" s="15"/>
      <c r="S172" s="14">
        <v>1</v>
      </c>
    </row>
    <row r="173" spans="1:28">
      <c r="A173" s="1"/>
      <c r="B173" s="1"/>
      <c r="C173" s="1"/>
      <c r="D173" s="1"/>
      <c r="E173" s="62"/>
      <c r="F173" s="1"/>
      <c r="G173" s="62"/>
      <c r="I173" s="61"/>
      <c r="J173" s="1"/>
      <c r="K173" s="19"/>
      <c r="L173" s="22"/>
      <c r="M173" s="22"/>
      <c r="N173" s="19"/>
      <c r="V173" s="1"/>
    </row>
    <row r="174" spans="1:28">
      <c r="A174" s="16"/>
      <c r="B174" s="5" t="s">
        <v>247</v>
      </c>
      <c r="C174" s="5"/>
      <c r="D174" s="60">
        <f>+D172+D160+D121+D115+D48+D108</f>
        <v>39065788.560151272</v>
      </c>
      <c r="F174" s="60">
        <v>38150211.229999997</v>
      </c>
      <c r="H174" s="14">
        <v>23116342.995183032</v>
      </c>
      <c r="I174" s="11"/>
      <c r="J174" s="60">
        <v>22364218.550731629</v>
      </c>
      <c r="K174" s="19"/>
      <c r="L174" s="14">
        <v>19497465.783469178</v>
      </c>
      <c r="M174" s="28" t="e">
        <v>#REF!</v>
      </c>
      <c r="N174" s="19"/>
      <c r="O174" s="14">
        <v>19110167.184237216</v>
      </c>
      <c r="P174" s="28">
        <v>2.0266625377899361E-2</v>
      </c>
      <c r="Q174" s="59">
        <v>387298.59923196211</v>
      </c>
      <c r="R174" s="15"/>
      <c r="S174" s="14">
        <v>23260075.178335726</v>
      </c>
      <c r="T174" s="15"/>
      <c r="V174" s="1"/>
      <c r="AA174" s="35">
        <f>+F174/H174</f>
        <v>1.6503566865204289</v>
      </c>
    </row>
    <row r="175" spans="1:28">
      <c r="D175" s="1"/>
      <c r="M175" s="1" t="e">
        <v>#REF!</v>
      </c>
      <c r="P175" s="28">
        <v>-3.9807419445054025E-2</v>
      </c>
      <c r="Q175" s="19">
        <v>-760726.44076803792</v>
      </c>
      <c r="AB175" s="1"/>
    </row>
    <row r="176" spans="1:28">
      <c r="C176" s="11"/>
      <c r="D176" s="61"/>
      <c r="F176" s="1"/>
      <c r="R176" s="19"/>
      <c r="AB176" s="1"/>
    </row>
    <row r="177" spans="1:18" ht="15.75">
      <c r="A177" s="130" t="s">
        <v>40</v>
      </c>
      <c r="B177" s="131"/>
      <c r="C177" s="131"/>
      <c r="D177" s="131"/>
      <c r="E177" s="131"/>
      <c r="F177" s="131"/>
      <c r="H177" s="37"/>
      <c r="I177" s="37"/>
      <c r="J177" s="37"/>
      <c r="K177" s="37"/>
      <c r="L177" s="37"/>
      <c r="M177" s="37"/>
    </row>
    <row r="178" spans="1:18" ht="8.25" customHeight="1">
      <c r="A178" s="36"/>
      <c r="B178" s="37"/>
      <c r="C178" s="37"/>
      <c r="D178" s="37"/>
      <c r="E178" s="61"/>
      <c r="F178" s="37"/>
      <c r="H178" s="37"/>
      <c r="I178" s="37"/>
      <c r="J178" s="37"/>
      <c r="K178" s="37"/>
      <c r="L178" s="37"/>
      <c r="M178" s="37"/>
      <c r="O178" s="19"/>
      <c r="P178" s="19"/>
      <c r="Q178" s="19"/>
    </row>
    <row r="179" spans="1:18" ht="12.75">
      <c r="A179" s="133" t="s">
        <v>216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</row>
    <row r="181" spans="1:18">
      <c r="B181" s="126" t="s">
        <v>164</v>
      </c>
      <c r="C181" s="126">
        <v>2017</v>
      </c>
      <c r="D181" s="126"/>
      <c r="E181" s="126">
        <v>2017</v>
      </c>
      <c r="F181" s="126"/>
      <c r="G181" s="126">
        <v>2014</v>
      </c>
      <c r="H181" s="126"/>
      <c r="I181" s="126"/>
      <c r="J181" s="126"/>
      <c r="K181" s="126"/>
      <c r="L181" s="126"/>
      <c r="M181" s="126"/>
    </row>
    <row r="182" spans="1:18">
      <c r="C182" s="132" t="s">
        <v>165</v>
      </c>
      <c r="D182" s="18"/>
      <c r="E182" s="132" t="s">
        <v>165</v>
      </c>
      <c r="G182" s="5" t="s">
        <v>165</v>
      </c>
    </row>
    <row r="183" spans="1:18">
      <c r="A183" s="6" t="s">
        <v>248</v>
      </c>
      <c r="C183" s="132" t="s">
        <v>166</v>
      </c>
      <c r="D183" s="18"/>
      <c r="E183" s="132" t="s">
        <v>166</v>
      </c>
      <c r="G183" s="126" t="s">
        <v>166</v>
      </c>
    </row>
    <row r="184" spans="1:18">
      <c r="A184" s="6"/>
    </row>
    <row r="185" spans="1:18">
      <c r="A185" s="12">
        <v>10</v>
      </c>
      <c r="B185" s="6" t="s">
        <v>367</v>
      </c>
      <c r="C185" s="21">
        <f>C186</f>
        <v>75649</v>
      </c>
      <c r="D185" s="6"/>
      <c r="E185" s="61">
        <v>74900</v>
      </c>
    </row>
    <row r="186" spans="1:18">
      <c r="A186" s="7">
        <v>101</v>
      </c>
      <c r="B186" s="4" t="s">
        <v>366</v>
      </c>
      <c r="C186" s="61">
        <f>SUMIF($A$456:$A$2539,A186,$C$456:$C$2539)</f>
        <v>75649</v>
      </c>
      <c r="D186" s="62"/>
      <c r="E186" s="61">
        <v>74900</v>
      </c>
    </row>
    <row r="187" spans="1:18">
      <c r="A187" s="4" t="s">
        <v>365</v>
      </c>
      <c r="B187" s="4" t="s">
        <v>368</v>
      </c>
      <c r="C187" s="61">
        <f>SUMIF($A$456:$A$2539,A187,$C$456:$C$2539)</f>
        <v>75649</v>
      </c>
      <c r="D187" s="61"/>
      <c r="E187" s="61">
        <v>74900</v>
      </c>
    </row>
    <row r="188" spans="1:18">
      <c r="C188" s="61"/>
      <c r="D188" s="62"/>
      <c r="E188" s="61"/>
    </row>
    <row r="189" spans="1:18">
      <c r="A189" s="12">
        <v>12</v>
      </c>
      <c r="B189" s="6" t="s">
        <v>250</v>
      </c>
      <c r="C189" s="62">
        <f t="shared" ref="C189:C207" si="0">SUMIF($A$456:$A$2539,A189,$C$456:$C$2539)</f>
        <v>1760539.7958666664</v>
      </c>
      <c r="D189" s="62"/>
      <c r="E189" s="61">
        <v>1751148.8366666669</v>
      </c>
      <c r="G189" s="61"/>
      <c r="H189" s="6"/>
      <c r="I189" s="6"/>
      <c r="J189" s="6"/>
      <c r="K189" s="1"/>
      <c r="L189" s="6"/>
      <c r="M189" s="6"/>
      <c r="N189" s="19"/>
      <c r="R189" s="19"/>
    </row>
    <row r="190" spans="1:18">
      <c r="A190" s="7">
        <v>120</v>
      </c>
      <c r="B190" s="4" t="s">
        <v>188</v>
      </c>
      <c r="C190" s="61">
        <f t="shared" si="0"/>
        <v>816428.44586666662</v>
      </c>
      <c r="D190" s="62"/>
      <c r="E190" s="61">
        <v>813778.71333333338</v>
      </c>
      <c r="F190" s="121"/>
      <c r="G190" s="61"/>
      <c r="K190" s="1"/>
      <c r="N190" s="19"/>
    </row>
    <row r="191" spans="1:18">
      <c r="A191" s="7" t="s">
        <v>475</v>
      </c>
      <c r="B191" s="4" t="s">
        <v>476</v>
      </c>
      <c r="C191" s="61">
        <f t="shared" si="0"/>
        <v>291890.88000000012</v>
      </c>
      <c r="D191" s="62"/>
      <c r="E191" s="61">
        <v>309161.39999999979</v>
      </c>
      <c r="F191" s="121"/>
      <c r="G191" s="61"/>
      <c r="K191" s="1"/>
      <c r="N191" s="19"/>
    </row>
    <row r="192" spans="1:18">
      <c r="A192" s="7" t="s">
        <v>477</v>
      </c>
      <c r="B192" s="4" t="s">
        <v>478</v>
      </c>
      <c r="C192" s="61">
        <f t="shared" si="0"/>
        <v>220108.49999999994</v>
      </c>
      <c r="D192" s="62"/>
      <c r="E192" s="61">
        <v>205336.83999999997</v>
      </c>
      <c r="F192" s="121"/>
      <c r="G192" s="61"/>
      <c r="K192" s="1"/>
      <c r="N192" s="19"/>
    </row>
    <row r="193" spans="1:18">
      <c r="A193" s="7" t="s">
        <v>479</v>
      </c>
      <c r="B193" s="4" t="s">
        <v>480</v>
      </c>
      <c r="C193" s="61">
        <f t="shared" si="0"/>
        <v>0</v>
      </c>
      <c r="D193" s="62"/>
      <c r="E193" s="61">
        <v>0</v>
      </c>
      <c r="F193" s="121"/>
      <c r="G193" s="61"/>
      <c r="K193" s="1"/>
      <c r="N193" s="19"/>
    </row>
    <row r="194" spans="1:18">
      <c r="A194" s="7" t="s">
        <v>481</v>
      </c>
      <c r="B194" s="4" t="s">
        <v>482</v>
      </c>
      <c r="C194" s="61">
        <f t="shared" si="0"/>
        <v>8814.119999999999</v>
      </c>
      <c r="D194" s="62"/>
      <c r="E194" s="61">
        <v>8726.76</v>
      </c>
      <c r="F194" s="121"/>
      <c r="G194" s="61"/>
      <c r="K194" s="1"/>
      <c r="N194" s="19"/>
    </row>
    <row r="195" spans="1:18">
      <c r="A195" s="7" t="s">
        <v>483</v>
      </c>
      <c r="B195" s="4" t="s">
        <v>484</v>
      </c>
      <c r="C195" s="61">
        <f t="shared" si="0"/>
        <v>14671.439999999999</v>
      </c>
      <c r="D195" s="62"/>
      <c r="E195" s="61">
        <v>14526</v>
      </c>
      <c r="F195" s="121"/>
      <c r="G195" s="61"/>
      <c r="K195" s="1"/>
      <c r="N195" s="19"/>
    </row>
    <row r="196" spans="1:18">
      <c r="A196" s="7" t="s">
        <v>485</v>
      </c>
      <c r="B196" s="4" t="s">
        <v>486</v>
      </c>
      <c r="C196" s="61">
        <f t="shared" si="0"/>
        <v>0</v>
      </c>
      <c r="D196" s="62"/>
      <c r="E196" s="61">
        <v>0</v>
      </c>
      <c r="F196" s="121"/>
      <c r="G196" s="61"/>
      <c r="K196" s="1"/>
      <c r="N196" s="19"/>
    </row>
    <row r="197" spans="1:18">
      <c r="A197" s="4" t="s">
        <v>168</v>
      </c>
      <c r="B197" s="4" t="s">
        <v>171</v>
      </c>
      <c r="C197" s="61">
        <f t="shared" si="0"/>
        <v>85408.400000000023</v>
      </c>
      <c r="D197" s="61"/>
      <c r="E197" s="61">
        <v>82055.659999999974</v>
      </c>
      <c r="F197" s="61"/>
      <c r="G197" s="61">
        <f>+G473</f>
        <v>76541.01999999999</v>
      </c>
      <c r="I197" s="1">
        <v>72767.509999999995</v>
      </c>
      <c r="K197" s="1">
        <v>71018.59</v>
      </c>
      <c r="N197" s="19">
        <v>71815.22</v>
      </c>
    </row>
    <row r="198" spans="1:18">
      <c r="A198" s="4" t="s">
        <v>169</v>
      </c>
      <c r="B198" s="4" t="s">
        <v>487</v>
      </c>
      <c r="C198" s="61">
        <f t="shared" si="0"/>
        <v>0</v>
      </c>
      <c r="D198" s="61"/>
      <c r="E198" s="61">
        <v>0</v>
      </c>
      <c r="F198" s="121"/>
      <c r="G198" s="61">
        <f>+G474</f>
        <v>446832.99999999983</v>
      </c>
      <c r="I198" s="1">
        <v>480521.76</v>
      </c>
      <c r="K198" s="1">
        <v>478720.92</v>
      </c>
      <c r="N198" s="19">
        <v>513549.48</v>
      </c>
      <c r="R198" s="19">
        <v>854956.54</v>
      </c>
    </row>
    <row r="199" spans="1:18">
      <c r="A199" s="4" t="s">
        <v>170</v>
      </c>
      <c r="B199" s="4" t="s">
        <v>172</v>
      </c>
      <c r="C199" s="61">
        <f t="shared" si="0"/>
        <v>195535.10586666656</v>
      </c>
      <c r="D199" s="61"/>
      <c r="E199" s="61">
        <v>193972.05333333369</v>
      </c>
      <c r="F199" s="121"/>
      <c r="G199" s="61">
        <f>+G475</f>
        <v>164535.93000000002</v>
      </c>
      <c r="I199" s="1">
        <v>174594.69</v>
      </c>
      <c r="K199" s="1">
        <v>174680.41</v>
      </c>
      <c r="N199" s="19">
        <v>221670.08</v>
      </c>
    </row>
    <row r="200" spans="1:18">
      <c r="A200" s="7">
        <v>121</v>
      </c>
      <c r="B200" s="4" t="s">
        <v>189</v>
      </c>
      <c r="C200" s="61">
        <f t="shared" si="0"/>
        <v>944109.34999999963</v>
      </c>
      <c r="D200" s="62"/>
      <c r="E200" s="61">
        <v>937368.12333333353</v>
      </c>
      <c r="F200" s="121"/>
      <c r="G200" s="61"/>
      <c r="I200" s="1"/>
      <c r="K200" s="1"/>
      <c r="N200" s="19"/>
      <c r="R200" s="19">
        <v>1024205.59</v>
      </c>
    </row>
    <row r="201" spans="1:18">
      <c r="A201" s="7" t="s">
        <v>325</v>
      </c>
      <c r="B201" s="4" t="s">
        <v>196</v>
      </c>
      <c r="C201" s="61">
        <f t="shared" si="0"/>
        <v>308149.19999999984</v>
      </c>
      <c r="D201" s="61"/>
      <c r="E201" s="61">
        <v>306036.60000000009</v>
      </c>
      <c r="F201" s="121"/>
      <c r="G201" s="61">
        <f>+G477</f>
        <v>259133.84000000005</v>
      </c>
      <c r="I201" s="1">
        <v>275912.40000000002</v>
      </c>
      <c r="K201" s="1">
        <v>275912.40000000002</v>
      </c>
      <c r="N201" s="19">
        <v>300414.96000000002</v>
      </c>
    </row>
    <row r="202" spans="1:18">
      <c r="A202" s="7" t="s">
        <v>190</v>
      </c>
      <c r="B202" s="4" t="s">
        <v>197</v>
      </c>
      <c r="C202" s="61">
        <f t="shared" si="0"/>
        <v>554880.19999999984</v>
      </c>
      <c r="D202" s="61"/>
      <c r="E202" s="61">
        <v>549782.94000000006</v>
      </c>
      <c r="F202" s="121"/>
      <c r="G202" s="61">
        <f>+G478</f>
        <v>473938.9200000001</v>
      </c>
      <c r="I202" s="1">
        <v>503853.48</v>
      </c>
      <c r="K202" s="1">
        <v>505046.88</v>
      </c>
      <c r="N202" s="19">
        <v>555300.48</v>
      </c>
    </row>
    <row r="203" spans="1:18">
      <c r="A203" s="7" t="s">
        <v>195</v>
      </c>
      <c r="B203" s="4" t="s">
        <v>198</v>
      </c>
      <c r="C203" s="61">
        <f t="shared" si="0"/>
        <v>81079.950000000012</v>
      </c>
      <c r="D203" s="61"/>
      <c r="E203" s="61">
        <v>81548.583333333328</v>
      </c>
      <c r="F203" s="121"/>
      <c r="G203" s="61">
        <f>+G479</f>
        <v>69699.10000000002</v>
      </c>
      <c r="I203" s="1">
        <v>78620.460000000006</v>
      </c>
      <c r="K203" s="1">
        <v>78244.38</v>
      </c>
      <c r="N203" s="19">
        <v>84991.66</v>
      </c>
    </row>
    <row r="204" spans="1:18">
      <c r="A204" s="7">
        <v>122</v>
      </c>
      <c r="B204" s="4" t="s">
        <v>186</v>
      </c>
      <c r="C204" s="61">
        <f t="shared" si="0"/>
        <v>1</v>
      </c>
      <c r="D204" s="62"/>
      <c r="E204" s="61">
        <v>1</v>
      </c>
      <c r="F204" s="121"/>
      <c r="G204" s="61"/>
      <c r="I204" s="1"/>
      <c r="K204" s="1"/>
      <c r="N204" s="19"/>
    </row>
    <row r="205" spans="1:18">
      <c r="A205" s="4" t="s">
        <v>326</v>
      </c>
      <c r="B205" s="4" t="s">
        <v>422</v>
      </c>
      <c r="C205" s="61">
        <f t="shared" si="0"/>
        <v>1</v>
      </c>
      <c r="D205" s="61"/>
      <c r="E205" s="61">
        <v>1</v>
      </c>
      <c r="F205" s="121"/>
      <c r="G205" s="61">
        <f>+G481</f>
        <v>1</v>
      </c>
      <c r="I205" s="1">
        <v>1</v>
      </c>
      <c r="K205" s="1">
        <v>1</v>
      </c>
      <c r="N205" s="19">
        <v>1</v>
      </c>
      <c r="R205" s="19">
        <v>1</v>
      </c>
    </row>
    <row r="206" spans="1:18">
      <c r="A206" s="7">
        <v>127</v>
      </c>
      <c r="B206" s="4" t="s">
        <v>174</v>
      </c>
      <c r="C206" s="61">
        <f t="shared" si="0"/>
        <v>1</v>
      </c>
      <c r="D206" s="62"/>
      <c r="E206" s="61">
        <v>1</v>
      </c>
      <c r="F206" s="121"/>
      <c r="G206" s="61"/>
      <c r="I206" s="1"/>
      <c r="K206" s="1"/>
      <c r="N206" s="19"/>
      <c r="R206" s="19"/>
    </row>
    <row r="207" spans="1:18">
      <c r="A207" s="4" t="s">
        <v>173</v>
      </c>
      <c r="B207" s="4" t="s">
        <v>174</v>
      </c>
      <c r="C207" s="61">
        <f t="shared" si="0"/>
        <v>1</v>
      </c>
      <c r="D207" s="61"/>
      <c r="E207" s="61">
        <v>1</v>
      </c>
      <c r="F207" s="121"/>
      <c r="G207" s="61">
        <f>+G483</f>
        <v>1</v>
      </c>
      <c r="I207" s="1">
        <v>5282.92</v>
      </c>
      <c r="K207" s="1">
        <v>5274.98</v>
      </c>
      <c r="N207" s="19">
        <v>5877.45</v>
      </c>
      <c r="R207" s="19">
        <v>10494.577845642199</v>
      </c>
    </row>
    <row r="208" spans="1:18">
      <c r="C208" s="61"/>
      <c r="D208" s="61"/>
      <c r="E208" s="61"/>
      <c r="F208" s="121"/>
      <c r="G208" s="61"/>
      <c r="I208" s="1"/>
      <c r="K208" s="1"/>
      <c r="N208" s="19"/>
    </row>
    <row r="209" spans="1:18">
      <c r="A209" s="12">
        <v>13</v>
      </c>
      <c r="B209" s="6" t="s">
        <v>251</v>
      </c>
      <c r="C209" s="62">
        <f t="shared" ref="C209:C220" si="1">SUMIF($A$456:$A$2539,A209,$C$456:$C$2539)</f>
        <v>1289453.1301999995</v>
      </c>
      <c r="D209" s="62"/>
      <c r="E209" s="61">
        <v>1263606.29</v>
      </c>
      <c r="G209" s="61"/>
      <c r="H209" s="6"/>
      <c r="I209" s="21"/>
      <c r="J209" s="6"/>
      <c r="K209" s="1"/>
      <c r="L209" s="6"/>
      <c r="M209" s="6"/>
      <c r="N209" s="19"/>
      <c r="R209" s="19"/>
    </row>
    <row r="210" spans="1:18">
      <c r="A210" s="7">
        <v>130</v>
      </c>
      <c r="B210" s="4" t="s">
        <v>181</v>
      </c>
      <c r="C210" s="61">
        <f t="shared" si="1"/>
        <v>1289450.1301999995</v>
      </c>
      <c r="D210" s="62"/>
      <c r="E210" s="61">
        <v>1189760.98</v>
      </c>
      <c r="F210" s="121"/>
      <c r="G210" s="61"/>
      <c r="I210" s="1"/>
      <c r="K210" s="1"/>
      <c r="N210" s="19"/>
    </row>
    <row r="211" spans="1:18">
      <c r="A211" s="4" t="s">
        <v>327</v>
      </c>
      <c r="B211" s="4" t="s">
        <v>423</v>
      </c>
      <c r="C211" s="61">
        <f t="shared" si="1"/>
        <v>597396.08019999985</v>
      </c>
      <c r="D211" s="61"/>
      <c r="E211" s="61">
        <v>567947.15</v>
      </c>
      <c r="F211" s="121"/>
      <c r="G211" s="61">
        <f>+G487</f>
        <v>597914.90999999992</v>
      </c>
      <c r="I211" s="1">
        <v>560154.01</v>
      </c>
      <c r="K211" s="1">
        <v>553930.38</v>
      </c>
      <c r="N211" s="19">
        <v>587797.38</v>
      </c>
      <c r="R211" s="19">
        <v>632440.73</v>
      </c>
    </row>
    <row r="212" spans="1:18">
      <c r="A212" s="4" t="s">
        <v>328</v>
      </c>
      <c r="B212" s="4" t="s">
        <v>176</v>
      </c>
      <c r="C212" s="61">
        <f t="shared" si="1"/>
        <v>3881.47</v>
      </c>
      <c r="D212" s="61"/>
      <c r="E212" s="61">
        <v>3881.47</v>
      </c>
      <c r="F212" s="121"/>
      <c r="G212" s="61">
        <f>+G488</f>
        <v>3881.47</v>
      </c>
      <c r="I212" s="1">
        <v>9703.66</v>
      </c>
      <c r="K212" s="1">
        <v>9703.66</v>
      </c>
      <c r="N212" s="19">
        <v>9703.66</v>
      </c>
      <c r="R212" s="19">
        <v>9674.6391284400015</v>
      </c>
    </row>
    <row r="213" spans="1:18">
      <c r="A213" s="4" t="s">
        <v>175</v>
      </c>
      <c r="B213" s="4" t="s">
        <v>424</v>
      </c>
      <c r="C213" s="61">
        <f t="shared" si="1"/>
        <v>688172.57999999973</v>
      </c>
      <c r="D213" s="61"/>
      <c r="E213" s="61">
        <v>617932.35999999987</v>
      </c>
      <c r="F213" s="121"/>
      <c r="G213" s="61">
        <f>+G489</f>
        <v>627047.5199999999</v>
      </c>
      <c r="I213" s="1">
        <v>601012.19999999995</v>
      </c>
      <c r="K213" s="1">
        <v>588359.04</v>
      </c>
      <c r="N213" s="19">
        <v>635986.92000000004</v>
      </c>
      <c r="R213" s="19">
        <v>684190.04999999946</v>
      </c>
    </row>
    <row r="214" spans="1:18">
      <c r="A214" s="7">
        <v>131</v>
      </c>
      <c r="B214" s="4" t="s">
        <v>178</v>
      </c>
      <c r="C214" s="61">
        <f t="shared" si="1"/>
        <v>0</v>
      </c>
      <c r="D214" s="61"/>
      <c r="E214" s="61">
        <v>73842.31</v>
      </c>
      <c r="F214" s="121"/>
      <c r="G214" s="61"/>
      <c r="I214" s="1"/>
      <c r="K214" s="1"/>
      <c r="N214" s="19"/>
    </row>
    <row r="215" spans="1:18">
      <c r="A215" s="4" t="s">
        <v>177</v>
      </c>
      <c r="B215" s="4" t="s">
        <v>178</v>
      </c>
      <c r="C215" s="61">
        <f t="shared" si="1"/>
        <v>0</v>
      </c>
      <c r="D215" s="61"/>
      <c r="E215" s="61">
        <v>73842.31</v>
      </c>
      <c r="F215" s="121"/>
      <c r="G215" s="61">
        <f>+G491</f>
        <v>110664.48000000001</v>
      </c>
      <c r="I215" s="1">
        <v>255237.6</v>
      </c>
      <c r="K215" s="1">
        <v>290742.84000000003</v>
      </c>
      <c r="N215" s="19">
        <v>305994.23</v>
      </c>
    </row>
    <row r="216" spans="1:18">
      <c r="A216" s="7">
        <v>132</v>
      </c>
      <c r="B216" s="4" t="s">
        <v>186</v>
      </c>
      <c r="C216" s="61">
        <f t="shared" si="1"/>
        <v>2</v>
      </c>
      <c r="D216" s="62"/>
      <c r="E216" s="61">
        <v>2</v>
      </c>
      <c r="F216" s="121"/>
      <c r="G216" s="61"/>
      <c r="I216" s="1"/>
      <c r="K216" s="1"/>
      <c r="N216" s="19"/>
      <c r="R216" s="19">
        <v>1</v>
      </c>
    </row>
    <row r="217" spans="1:18">
      <c r="A217" s="4" t="s">
        <v>179</v>
      </c>
      <c r="B217" s="4" t="s">
        <v>181</v>
      </c>
      <c r="C217" s="61">
        <f t="shared" si="1"/>
        <v>1</v>
      </c>
      <c r="D217" s="61"/>
      <c r="E217" s="61">
        <v>1</v>
      </c>
      <c r="F217" s="121"/>
      <c r="G217" s="61">
        <f>+G493</f>
        <v>1</v>
      </c>
      <c r="I217" s="1">
        <v>1</v>
      </c>
      <c r="K217" s="1">
        <v>1</v>
      </c>
      <c r="N217" s="19">
        <v>1</v>
      </c>
    </row>
    <row r="218" spans="1:18">
      <c r="A218" s="4" t="s">
        <v>180</v>
      </c>
      <c r="B218" s="4" t="s">
        <v>182</v>
      </c>
      <c r="C218" s="61">
        <f t="shared" si="1"/>
        <v>1</v>
      </c>
      <c r="D218" s="61"/>
      <c r="E218" s="61">
        <v>1</v>
      </c>
      <c r="F218" s="121"/>
      <c r="G218" s="61">
        <f>+G494</f>
        <v>1</v>
      </c>
      <c r="I218" s="1">
        <v>1</v>
      </c>
      <c r="K218" s="1">
        <v>1</v>
      </c>
      <c r="N218" s="19">
        <v>1</v>
      </c>
    </row>
    <row r="219" spans="1:18">
      <c r="A219" s="7">
        <v>137</v>
      </c>
      <c r="B219" s="4" t="s">
        <v>174</v>
      </c>
      <c r="C219" s="61">
        <f t="shared" si="1"/>
        <v>1</v>
      </c>
      <c r="D219" s="62"/>
      <c r="E219" s="61">
        <v>1</v>
      </c>
      <c r="F219" s="121"/>
      <c r="G219" s="61"/>
      <c r="I219" s="1"/>
      <c r="K219" s="1"/>
      <c r="N219" s="19"/>
      <c r="R219" s="19"/>
    </row>
    <row r="220" spans="1:18">
      <c r="A220" s="7" t="s">
        <v>199</v>
      </c>
      <c r="B220" s="4" t="s">
        <v>174</v>
      </c>
      <c r="C220" s="61">
        <f t="shared" si="1"/>
        <v>1</v>
      </c>
      <c r="D220" s="61"/>
      <c r="E220" s="61">
        <v>1</v>
      </c>
      <c r="F220" s="121"/>
      <c r="G220" s="61">
        <f>+G496</f>
        <v>1</v>
      </c>
      <c r="I220" s="1">
        <v>3858.66</v>
      </c>
      <c r="K220" s="1">
        <v>3802.03</v>
      </c>
      <c r="N220" s="19">
        <v>4123.49</v>
      </c>
      <c r="R220" s="19">
        <v>7391.8373999999967</v>
      </c>
    </row>
    <row r="221" spans="1:18">
      <c r="C221" s="61"/>
      <c r="D221" s="61"/>
      <c r="E221" s="61"/>
      <c r="F221" s="121"/>
      <c r="G221" s="61"/>
      <c r="I221" s="1"/>
      <c r="K221" s="1"/>
      <c r="N221" s="19"/>
    </row>
    <row r="222" spans="1:18">
      <c r="A222" s="12">
        <v>14</v>
      </c>
      <c r="B222" s="6" t="s">
        <v>252</v>
      </c>
      <c r="C222" s="62">
        <f>SUMIF($A$456:$A$2539,A222,$C$456:$C$2539)</f>
        <v>22012.762000000002</v>
      </c>
      <c r="D222" s="62"/>
      <c r="E222" s="61">
        <v>17532.240000000002</v>
      </c>
      <c r="G222" s="61"/>
      <c r="H222" s="6"/>
      <c r="I222" s="21"/>
      <c r="J222" s="6"/>
      <c r="K222" s="1"/>
      <c r="L222" s="6"/>
      <c r="M222" s="6"/>
      <c r="N222" s="19"/>
      <c r="R222" s="19">
        <v>1</v>
      </c>
    </row>
    <row r="223" spans="1:18">
      <c r="A223" s="7">
        <v>143</v>
      </c>
      <c r="B223" s="4" t="s">
        <v>201</v>
      </c>
      <c r="C223" s="61">
        <f>SUMIF($A$456:$A$2539,A223,$C$456:$C$2539)</f>
        <v>22011.762000000002</v>
      </c>
      <c r="D223" s="62"/>
      <c r="E223" s="61">
        <v>17531.240000000002</v>
      </c>
      <c r="F223" s="121"/>
      <c r="G223" s="61"/>
      <c r="I223" s="1"/>
      <c r="K223" s="1"/>
      <c r="N223" s="19"/>
    </row>
    <row r="224" spans="1:18">
      <c r="A224" s="7" t="s">
        <v>184</v>
      </c>
      <c r="B224" s="4" t="s">
        <v>200</v>
      </c>
      <c r="C224" s="61">
        <f>SUMIF($A$456:$A$2539,A224,$C$456:$C$2539)</f>
        <v>22011.762000000002</v>
      </c>
      <c r="D224" s="61"/>
      <c r="E224" s="61">
        <v>17531.240000000002</v>
      </c>
      <c r="F224" s="121"/>
      <c r="G224" s="61">
        <f>+G500</f>
        <v>1</v>
      </c>
      <c r="I224" s="1">
        <v>1</v>
      </c>
      <c r="K224" s="1">
        <v>1</v>
      </c>
      <c r="N224" s="19">
        <v>1</v>
      </c>
    </row>
    <row r="225" spans="1:18">
      <c r="A225" s="7">
        <v>147</v>
      </c>
      <c r="B225" s="4" t="s">
        <v>174</v>
      </c>
      <c r="C225" s="61">
        <f>SUMIF($A$456:$A$2539,A225,$C$456:$C$2539)</f>
        <v>1</v>
      </c>
      <c r="D225" s="62"/>
      <c r="E225" s="61">
        <v>1</v>
      </c>
      <c r="F225" s="121"/>
      <c r="G225" s="61"/>
      <c r="I225" s="1"/>
      <c r="K225" s="1"/>
      <c r="N225" s="19"/>
    </row>
    <row r="226" spans="1:18">
      <c r="A226" s="7" t="s">
        <v>183</v>
      </c>
      <c r="B226" s="4" t="s">
        <v>174</v>
      </c>
      <c r="C226" s="61">
        <f>SUMIF($A$456:$A$2539,A226,$C$456:$C$2539)</f>
        <v>1</v>
      </c>
      <c r="D226" s="61"/>
      <c r="E226" s="61">
        <v>1</v>
      </c>
      <c r="F226" s="121"/>
      <c r="G226" s="61">
        <f>+G502</f>
        <v>1</v>
      </c>
      <c r="I226" s="1">
        <v>1</v>
      </c>
      <c r="K226" s="1">
        <v>1</v>
      </c>
      <c r="N226" s="19">
        <v>1</v>
      </c>
    </row>
    <row r="227" spans="1:18">
      <c r="C227" s="61"/>
      <c r="D227" s="61"/>
      <c r="E227" s="61"/>
      <c r="F227" s="121"/>
      <c r="G227" s="61"/>
      <c r="I227" s="1"/>
      <c r="K227" s="1"/>
      <c r="N227" s="19"/>
    </row>
    <row r="228" spans="1:18">
      <c r="A228" s="12">
        <v>15</v>
      </c>
      <c r="B228" s="6" t="s">
        <v>320</v>
      </c>
      <c r="C228" s="62">
        <f t="shared" ref="C228:C234" si="2">SUMIF($A$456:$A$2539,A228,$C$456:$C$2539)</f>
        <v>277027.14999999997</v>
      </c>
      <c r="D228" s="62"/>
      <c r="E228" s="61">
        <v>277027.14999999997</v>
      </c>
      <c r="G228" s="61"/>
      <c r="H228" s="6"/>
      <c r="I228" s="21"/>
      <c r="J228" s="6"/>
      <c r="K228" s="1"/>
      <c r="L228" s="6"/>
      <c r="M228" s="6"/>
      <c r="N228" s="19"/>
      <c r="R228" s="19">
        <v>381490.13825687999</v>
      </c>
    </row>
    <row r="229" spans="1:18">
      <c r="A229" s="7">
        <v>150</v>
      </c>
      <c r="B229" s="4" t="s">
        <v>187</v>
      </c>
      <c r="C229" s="61">
        <f t="shared" si="2"/>
        <v>273144.68</v>
      </c>
      <c r="D229" s="62"/>
      <c r="E229" s="61">
        <v>273144.68</v>
      </c>
      <c r="F229" s="121"/>
      <c r="G229" s="61"/>
      <c r="I229" s="1"/>
      <c r="K229" s="1"/>
      <c r="N229" s="19"/>
    </row>
    <row r="230" spans="1:18">
      <c r="A230" s="7" t="s">
        <v>329</v>
      </c>
      <c r="B230" s="4" t="s">
        <v>333</v>
      </c>
      <c r="C230" s="61">
        <f t="shared" si="2"/>
        <v>160759.15</v>
      </c>
      <c r="D230" s="61"/>
      <c r="E230" s="61">
        <v>160759.15</v>
      </c>
      <c r="F230" s="121"/>
      <c r="G230" s="61">
        <f>+G506</f>
        <v>160759.15</v>
      </c>
      <c r="I230" s="1">
        <v>164999.84</v>
      </c>
      <c r="K230" s="1">
        <v>164999.84</v>
      </c>
      <c r="N230" s="19">
        <v>201703.32</v>
      </c>
      <c r="R230" s="19">
        <v>210078.8</v>
      </c>
    </row>
    <row r="231" spans="1:18">
      <c r="A231" s="7" t="s">
        <v>330</v>
      </c>
      <c r="B231" s="4" t="s">
        <v>334</v>
      </c>
      <c r="C231" s="61">
        <f t="shared" si="2"/>
        <v>112385.53</v>
      </c>
      <c r="D231" s="61"/>
      <c r="E231" s="61">
        <v>112385.53</v>
      </c>
      <c r="F231" s="121"/>
      <c r="G231" s="61">
        <f>+G507</f>
        <v>112385.53</v>
      </c>
      <c r="I231" s="1">
        <v>115350.16</v>
      </c>
      <c r="K231" s="1">
        <v>115350.16</v>
      </c>
      <c r="N231" s="19">
        <v>141009.28</v>
      </c>
      <c r="R231" s="19">
        <v>152062.06</v>
      </c>
    </row>
    <row r="232" spans="1:18">
      <c r="A232" s="7">
        <v>151</v>
      </c>
      <c r="B232" s="4" t="s">
        <v>185</v>
      </c>
      <c r="C232" s="61">
        <f t="shared" si="2"/>
        <v>3882.47</v>
      </c>
      <c r="D232" s="62"/>
      <c r="E232" s="61">
        <v>3882.47</v>
      </c>
      <c r="F232" s="121"/>
      <c r="G232" s="61"/>
      <c r="I232" s="1"/>
      <c r="K232" s="1"/>
      <c r="N232" s="19"/>
    </row>
    <row r="233" spans="1:18">
      <c r="A233" s="7" t="s">
        <v>331</v>
      </c>
      <c r="B233" s="4" t="s">
        <v>335</v>
      </c>
      <c r="C233" s="61">
        <f t="shared" si="2"/>
        <v>3881.47</v>
      </c>
      <c r="D233" s="61"/>
      <c r="E233" s="61">
        <v>3881.47</v>
      </c>
      <c r="F233" s="121"/>
      <c r="G233" s="61">
        <f>+G509</f>
        <v>3881.47</v>
      </c>
      <c r="I233" s="1">
        <v>9703.66</v>
      </c>
      <c r="K233" s="1">
        <v>9703.66</v>
      </c>
      <c r="N233" s="19">
        <v>9703.66</v>
      </c>
      <c r="R233" s="19">
        <v>9674.6391284400015</v>
      </c>
    </row>
    <row r="234" spans="1:18">
      <c r="A234" s="7" t="s">
        <v>332</v>
      </c>
      <c r="B234" s="4" t="s">
        <v>336</v>
      </c>
      <c r="C234" s="61">
        <f t="shared" si="2"/>
        <v>1</v>
      </c>
      <c r="D234" s="61"/>
      <c r="E234" s="61">
        <v>1</v>
      </c>
      <c r="F234" s="121"/>
      <c r="G234" s="61">
        <f>+G510</f>
        <v>1</v>
      </c>
      <c r="I234" s="1">
        <v>1</v>
      </c>
      <c r="K234" s="1">
        <v>1</v>
      </c>
      <c r="N234" s="19">
        <v>1</v>
      </c>
      <c r="R234" s="19"/>
    </row>
    <row r="235" spans="1:18">
      <c r="A235" s="7"/>
      <c r="C235" s="61"/>
      <c r="D235" s="61"/>
      <c r="E235" s="61"/>
      <c r="F235" s="121"/>
      <c r="G235" s="61"/>
      <c r="I235" s="1"/>
      <c r="K235" s="1"/>
      <c r="N235" s="19"/>
    </row>
    <row r="236" spans="1:18">
      <c r="A236" s="12">
        <v>16</v>
      </c>
      <c r="B236" s="6" t="s">
        <v>202</v>
      </c>
      <c r="C236" s="62">
        <f t="shared" ref="C236:C257" si="3">SUMIF($A$456:$A$2539,A236,$C$456:$C$2539)</f>
        <v>1087833.5915000001</v>
      </c>
      <c r="D236" s="62"/>
      <c r="E236" s="61">
        <v>1075351.2533333332</v>
      </c>
      <c r="G236" s="61"/>
      <c r="H236" s="6"/>
      <c r="I236" s="21"/>
      <c r="J236" s="6"/>
      <c r="K236" s="1"/>
      <c r="L236" s="6"/>
      <c r="M236" s="6"/>
      <c r="N236" s="19"/>
      <c r="R236" s="19"/>
    </row>
    <row r="237" spans="1:18">
      <c r="A237" s="7">
        <v>160</v>
      </c>
      <c r="B237" s="7" t="s">
        <v>253</v>
      </c>
      <c r="C237" s="61">
        <f t="shared" si="3"/>
        <v>990478.7015000002</v>
      </c>
      <c r="D237" s="62"/>
      <c r="E237" s="61">
        <v>977996.36333333328</v>
      </c>
      <c r="F237" s="121"/>
      <c r="G237" s="61"/>
      <c r="H237" s="7"/>
      <c r="I237" s="102"/>
      <c r="J237" s="7"/>
      <c r="K237" s="1"/>
      <c r="L237" s="7"/>
      <c r="M237" s="7"/>
      <c r="N237" s="19"/>
      <c r="R237" s="19"/>
    </row>
    <row r="238" spans="1:18">
      <c r="A238" s="7" t="s">
        <v>254</v>
      </c>
      <c r="B238" s="4" t="s">
        <v>203</v>
      </c>
      <c r="C238" s="61">
        <f t="shared" si="3"/>
        <v>2397.384</v>
      </c>
      <c r="D238" s="61"/>
      <c r="E238" s="61">
        <v>1</v>
      </c>
      <c r="F238" s="121"/>
      <c r="G238" s="61">
        <f>+G514</f>
        <v>1</v>
      </c>
      <c r="I238" s="1">
        <v>1</v>
      </c>
      <c r="K238" s="1">
        <v>1</v>
      </c>
      <c r="N238" s="19">
        <v>1</v>
      </c>
      <c r="R238" s="19">
        <v>1</v>
      </c>
    </row>
    <row r="239" spans="1:18">
      <c r="A239" s="4" t="s">
        <v>337</v>
      </c>
      <c r="B239" s="4" t="s">
        <v>338</v>
      </c>
      <c r="C239" s="61">
        <f t="shared" si="3"/>
        <v>536495.1575000002</v>
      </c>
      <c r="D239" s="61"/>
      <c r="E239" s="61">
        <v>534094.97333333339</v>
      </c>
      <c r="F239" s="121"/>
      <c r="G239" s="61">
        <f>+G515</f>
        <v>441842.19666666654</v>
      </c>
      <c r="I239" s="1">
        <v>439021.75</v>
      </c>
      <c r="K239" s="1">
        <v>436787.91</v>
      </c>
      <c r="N239" s="19">
        <v>448870.64</v>
      </c>
      <c r="R239" s="19">
        <v>495593.93000000052</v>
      </c>
    </row>
    <row r="240" spans="1:18">
      <c r="A240" s="4" t="s">
        <v>100</v>
      </c>
      <c r="B240" s="4" t="s">
        <v>339</v>
      </c>
      <c r="C240" s="61">
        <f t="shared" si="3"/>
        <v>451583.88</v>
      </c>
      <c r="D240" s="61"/>
      <c r="E240" s="61">
        <v>443898.38999999996</v>
      </c>
      <c r="F240" s="121"/>
      <c r="G240" s="61">
        <f>+G516</f>
        <v>458561.62</v>
      </c>
      <c r="I240" s="1">
        <v>487099.34</v>
      </c>
      <c r="K240" s="1">
        <v>497374.56</v>
      </c>
      <c r="N240" s="19">
        <v>559398.11</v>
      </c>
      <c r="R240" s="19">
        <v>526030.44999999995</v>
      </c>
    </row>
    <row r="241" spans="1:18">
      <c r="A241" s="7" t="s">
        <v>204</v>
      </c>
      <c r="B241" s="4" t="s">
        <v>205</v>
      </c>
      <c r="C241" s="61">
        <f t="shared" si="3"/>
        <v>1.28</v>
      </c>
      <c r="D241" s="61"/>
      <c r="E241" s="61">
        <v>1</v>
      </c>
      <c r="F241" s="121"/>
      <c r="G241" s="61">
        <f>+G517</f>
        <v>1</v>
      </c>
      <c r="I241" s="1">
        <v>1</v>
      </c>
      <c r="K241" s="1">
        <v>1</v>
      </c>
      <c r="N241" s="19">
        <v>1</v>
      </c>
    </row>
    <row r="242" spans="1:18">
      <c r="A242" s="7" t="s">
        <v>206</v>
      </c>
      <c r="B242" s="4" t="s">
        <v>207</v>
      </c>
      <c r="C242" s="61">
        <f t="shared" si="3"/>
        <v>1</v>
      </c>
      <c r="D242" s="61"/>
      <c r="E242" s="61">
        <v>1</v>
      </c>
      <c r="F242" s="121"/>
      <c r="G242" s="61">
        <f>+G518</f>
        <v>1</v>
      </c>
      <c r="I242" s="1">
        <v>1</v>
      </c>
      <c r="K242" s="1">
        <v>1</v>
      </c>
      <c r="N242" s="19">
        <v>1</v>
      </c>
    </row>
    <row r="243" spans="1:18">
      <c r="A243" s="7">
        <v>161</v>
      </c>
      <c r="B243" s="7" t="s">
        <v>255</v>
      </c>
      <c r="C243" s="61">
        <f t="shared" si="3"/>
        <v>160.47</v>
      </c>
      <c r="D243" s="62"/>
      <c r="E243" s="61">
        <v>160.47</v>
      </c>
      <c r="F243" s="121"/>
      <c r="G243" s="61"/>
      <c r="H243" s="7"/>
      <c r="I243" s="102"/>
      <c r="J243" s="7"/>
      <c r="K243" s="1"/>
      <c r="L243" s="7"/>
      <c r="M243" s="7"/>
      <c r="N243" s="19"/>
      <c r="R243" s="19"/>
    </row>
    <row r="244" spans="1:18">
      <c r="A244" s="10" t="s">
        <v>340</v>
      </c>
      <c r="B244" s="4" t="s">
        <v>341</v>
      </c>
      <c r="C244" s="61">
        <f t="shared" si="3"/>
        <v>1</v>
      </c>
      <c r="D244" s="61"/>
      <c r="E244" s="61">
        <v>1</v>
      </c>
      <c r="F244" s="121"/>
      <c r="G244" s="61">
        <f t="shared" ref="G244:G249" si="4">+G520</f>
        <v>1</v>
      </c>
      <c r="I244" s="1">
        <v>1</v>
      </c>
      <c r="K244" s="1">
        <v>1</v>
      </c>
      <c r="N244" s="19">
        <v>1</v>
      </c>
      <c r="R244" s="19">
        <v>1</v>
      </c>
    </row>
    <row r="245" spans="1:18">
      <c r="A245" s="10" t="s">
        <v>152</v>
      </c>
      <c r="B245" s="4" t="s">
        <v>342</v>
      </c>
      <c r="C245" s="61">
        <f t="shared" si="3"/>
        <v>1</v>
      </c>
      <c r="D245" s="61"/>
      <c r="E245" s="61">
        <v>1</v>
      </c>
      <c r="F245" s="121"/>
      <c r="G245" s="61">
        <f t="shared" si="4"/>
        <v>1</v>
      </c>
      <c r="I245" s="1">
        <v>1</v>
      </c>
      <c r="K245" s="1">
        <v>1</v>
      </c>
      <c r="N245" s="19">
        <v>1</v>
      </c>
      <c r="R245" s="19">
        <v>1</v>
      </c>
    </row>
    <row r="246" spans="1:18">
      <c r="A246" s="7" t="s">
        <v>344</v>
      </c>
      <c r="B246" s="4" t="s">
        <v>343</v>
      </c>
      <c r="C246" s="61">
        <f t="shared" si="3"/>
        <v>1</v>
      </c>
      <c r="D246" s="61"/>
      <c r="E246" s="61">
        <v>1</v>
      </c>
      <c r="F246" s="121"/>
      <c r="G246" s="61">
        <f t="shared" si="4"/>
        <v>1</v>
      </c>
      <c r="I246" s="1">
        <v>1</v>
      </c>
      <c r="K246" s="1">
        <v>1</v>
      </c>
      <c r="N246" s="19">
        <v>1</v>
      </c>
      <c r="R246" s="19">
        <v>1</v>
      </c>
    </row>
    <row r="247" spans="1:18">
      <c r="A247" s="7" t="s">
        <v>345</v>
      </c>
      <c r="B247" s="4" t="s">
        <v>346</v>
      </c>
      <c r="C247" s="61">
        <f t="shared" si="3"/>
        <v>1</v>
      </c>
      <c r="D247" s="61"/>
      <c r="E247" s="61">
        <v>1</v>
      </c>
      <c r="F247" s="121"/>
      <c r="G247" s="61">
        <f t="shared" si="4"/>
        <v>1</v>
      </c>
      <c r="I247" s="1">
        <v>1</v>
      </c>
      <c r="K247" s="1">
        <v>1</v>
      </c>
      <c r="N247" s="19">
        <v>1</v>
      </c>
      <c r="R247" s="19">
        <v>1</v>
      </c>
    </row>
    <row r="248" spans="1:18">
      <c r="A248" s="7" t="s">
        <v>163</v>
      </c>
      <c r="B248" s="4" t="s">
        <v>347</v>
      </c>
      <c r="C248" s="61">
        <f t="shared" si="3"/>
        <v>155.47</v>
      </c>
      <c r="D248" s="61"/>
      <c r="E248" s="61">
        <v>155.47</v>
      </c>
      <c r="F248" s="121"/>
      <c r="G248" s="61">
        <f t="shared" si="4"/>
        <v>155.47</v>
      </c>
      <c r="I248" s="1">
        <v>155.47</v>
      </c>
      <c r="K248" s="1">
        <v>155.47</v>
      </c>
      <c r="N248" s="19">
        <v>155.47</v>
      </c>
      <c r="R248" s="19">
        <v>155</v>
      </c>
    </row>
    <row r="249" spans="1:18">
      <c r="A249" s="7" t="s">
        <v>348</v>
      </c>
      <c r="B249" s="4" t="s">
        <v>349</v>
      </c>
      <c r="C249" s="61">
        <f t="shared" si="3"/>
        <v>1</v>
      </c>
      <c r="D249" s="61"/>
      <c r="E249" s="61">
        <v>1</v>
      </c>
      <c r="F249" s="121"/>
      <c r="G249" s="61">
        <f t="shared" si="4"/>
        <v>1</v>
      </c>
      <c r="I249" s="1">
        <v>1</v>
      </c>
      <c r="K249" s="1">
        <v>1</v>
      </c>
      <c r="N249" s="19">
        <v>1</v>
      </c>
      <c r="R249" s="19">
        <v>1</v>
      </c>
    </row>
    <row r="250" spans="1:18">
      <c r="A250" s="7">
        <v>162</v>
      </c>
      <c r="B250" s="7" t="s">
        <v>208</v>
      </c>
      <c r="C250" s="61">
        <f t="shared" si="3"/>
        <v>97192.780000000013</v>
      </c>
      <c r="D250" s="62"/>
      <c r="E250" s="61">
        <v>97192.780000000013</v>
      </c>
      <c r="F250" s="122"/>
      <c r="G250" s="61"/>
      <c r="H250" s="7"/>
      <c r="I250" s="102"/>
      <c r="J250" s="7"/>
      <c r="K250" s="1"/>
      <c r="L250" s="7"/>
      <c r="M250" s="7"/>
      <c r="N250" s="19"/>
      <c r="R250" s="19">
        <v>140591.48940011259</v>
      </c>
    </row>
    <row r="251" spans="1:18">
      <c r="A251" s="7" t="s">
        <v>350</v>
      </c>
      <c r="B251" s="4" t="s">
        <v>209</v>
      </c>
      <c r="C251" s="61">
        <f t="shared" si="3"/>
        <v>11105.12</v>
      </c>
      <c r="D251" s="61"/>
      <c r="E251" s="61">
        <v>11105.12</v>
      </c>
      <c r="F251" s="121"/>
      <c r="G251" s="61">
        <f>+G527</f>
        <v>36105.120000000003</v>
      </c>
      <c r="I251" s="1">
        <v>36105.120000000003</v>
      </c>
      <c r="K251" s="1">
        <v>36105.120000000003</v>
      </c>
      <c r="N251" s="19">
        <v>36105.120000000003</v>
      </c>
      <c r="R251" s="19">
        <v>35997.13150709281</v>
      </c>
    </row>
    <row r="252" spans="1:18">
      <c r="A252" s="7" t="s">
        <v>351</v>
      </c>
      <c r="B252" s="4" t="s">
        <v>210</v>
      </c>
      <c r="C252" s="61">
        <f t="shared" si="3"/>
        <v>1</v>
      </c>
      <c r="D252" s="61"/>
      <c r="E252" s="61">
        <v>1</v>
      </c>
      <c r="F252" s="121"/>
      <c r="G252" s="61">
        <f>+G528</f>
        <v>1</v>
      </c>
      <c r="I252" s="1">
        <v>1</v>
      </c>
      <c r="K252" s="1">
        <v>1</v>
      </c>
      <c r="N252" s="19">
        <v>1</v>
      </c>
      <c r="R252" s="19">
        <v>2</v>
      </c>
    </row>
    <row r="253" spans="1:18">
      <c r="A253" s="4" t="s">
        <v>352</v>
      </c>
      <c r="B253" s="4" t="s">
        <v>211</v>
      </c>
      <c r="C253" s="61">
        <f t="shared" si="3"/>
        <v>36881.32</v>
      </c>
      <c r="D253" s="61"/>
      <c r="E253" s="61">
        <v>36881.32</v>
      </c>
      <c r="F253" s="121"/>
      <c r="G253" s="61">
        <f>+G529</f>
        <v>36881.32</v>
      </c>
      <c r="I253" s="1">
        <v>36881.32</v>
      </c>
      <c r="K253" s="1">
        <v>36881.32</v>
      </c>
      <c r="N253" s="19">
        <v>36881.32</v>
      </c>
      <c r="R253" s="19">
        <v>36771</v>
      </c>
    </row>
    <row r="254" spans="1:18">
      <c r="A254" s="7" t="s">
        <v>353</v>
      </c>
      <c r="B254" s="4" t="s">
        <v>212</v>
      </c>
      <c r="C254" s="61">
        <f t="shared" si="3"/>
        <v>35807.1</v>
      </c>
      <c r="D254" s="61"/>
      <c r="E254" s="61">
        <v>35807.1</v>
      </c>
      <c r="F254" s="121"/>
      <c r="G254" s="61">
        <f>+G530</f>
        <v>35807.1</v>
      </c>
      <c r="I254" s="1">
        <v>25576.5</v>
      </c>
      <c r="K254" s="1">
        <v>25576.5</v>
      </c>
      <c r="N254" s="19">
        <v>25576.5</v>
      </c>
      <c r="R254" s="19">
        <v>25500</v>
      </c>
    </row>
    <row r="255" spans="1:18">
      <c r="A255" s="4" t="s">
        <v>354</v>
      </c>
      <c r="B255" s="4" t="s">
        <v>213</v>
      </c>
      <c r="C255" s="61">
        <f t="shared" si="3"/>
        <v>13398.24</v>
      </c>
      <c r="D255" s="61"/>
      <c r="E255" s="61">
        <v>13398.24</v>
      </c>
      <c r="F255" s="121"/>
      <c r="G255" s="61">
        <f>+G531</f>
        <v>24508.239999999998</v>
      </c>
      <c r="I255" s="1">
        <v>24508.240000000002</v>
      </c>
      <c r="K255" s="1">
        <v>24508.240000000002</v>
      </c>
      <c r="N255" s="19">
        <v>24508.240000000002</v>
      </c>
      <c r="R255" s="19">
        <v>24434.942647377597</v>
      </c>
    </row>
    <row r="256" spans="1:18">
      <c r="A256" s="7">
        <v>164</v>
      </c>
      <c r="B256" s="4" t="s">
        <v>215</v>
      </c>
      <c r="C256" s="61">
        <f t="shared" si="3"/>
        <v>1.6400000000000001</v>
      </c>
      <c r="D256" s="62"/>
      <c r="E256" s="61">
        <v>1.6400000000000001</v>
      </c>
      <c r="F256" s="121"/>
      <c r="G256" s="61"/>
      <c r="I256" s="1"/>
      <c r="K256" s="1"/>
      <c r="N256" s="19"/>
    </row>
    <row r="257" spans="1:28">
      <c r="A257" s="4" t="s">
        <v>214</v>
      </c>
      <c r="B257" s="4" t="s">
        <v>215</v>
      </c>
      <c r="C257" s="61">
        <f t="shared" si="3"/>
        <v>1.6400000000000001</v>
      </c>
      <c r="D257" s="61"/>
      <c r="E257" s="61">
        <v>1.6400000000000001</v>
      </c>
      <c r="F257" s="121"/>
      <c r="G257" s="61">
        <f>+G533</f>
        <v>1.5899999999999999</v>
      </c>
      <c r="I257" s="1">
        <v>1</v>
      </c>
      <c r="K257" s="1">
        <v>1</v>
      </c>
      <c r="N257" s="19">
        <v>1</v>
      </c>
      <c r="R257" s="19">
        <v>1</v>
      </c>
    </row>
    <row r="258" spans="1:28">
      <c r="C258" s="61"/>
      <c r="E258" s="21"/>
      <c r="F258" s="121"/>
      <c r="G258" s="61"/>
      <c r="I258" s="1"/>
      <c r="N258" s="19"/>
      <c r="P258" s="19">
        <v>-398257.38000000082</v>
      </c>
    </row>
    <row r="259" spans="1:28">
      <c r="B259" s="5" t="s">
        <v>256</v>
      </c>
      <c r="C259" s="61"/>
      <c r="D259" s="60">
        <f>+C185+C209+C222+C228+C236+C189</f>
        <v>4512515.4295666665</v>
      </c>
      <c r="E259" s="21"/>
      <c r="F259" s="14">
        <v>4459565.7699999996</v>
      </c>
      <c r="G259" s="61"/>
      <c r="H259" s="60">
        <v>4141097</v>
      </c>
      <c r="I259" s="66"/>
      <c r="J259" s="60">
        <v>4360937.75</v>
      </c>
      <c r="K259" s="5"/>
      <c r="L259" s="14">
        <v>4382896.29</v>
      </c>
      <c r="M259" s="28">
        <v>-3.604688761640773E-2</v>
      </c>
      <c r="N259" s="19"/>
      <c r="O259" s="14">
        <v>4781153.67</v>
      </c>
      <c r="P259" s="28">
        <v>-8.3297339405533188E-2</v>
      </c>
      <c r="Q259" s="28">
        <v>0.22479312638240478</v>
      </c>
      <c r="S259" s="14">
        <v>5046589.6208471525</v>
      </c>
      <c r="V259" s="35" t="e">
        <v>#REF!</v>
      </c>
      <c r="W259" s="35">
        <v>0.22474150874856505</v>
      </c>
      <c r="AB259" s="4">
        <f>+F259/F174</f>
        <v>0.11689491686203698</v>
      </c>
    </row>
    <row r="260" spans="1:28">
      <c r="A260" s="7"/>
      <c r="C260" s="61"/>
      <c r="E260" s="61"/>
      <c r="G260" s="61"/>
      <c r="I260" s="1"/>
      <c r="M260" s="35">
        <v>0.2225766952628197</v>
      </c>
      <c r="N260" s="19"/>
      <c r="Q260" s="28">
        <v>0.27316889835142077</v>
      </c>
    </row>
    <row r="261" spans="1:28">
      <c r="A261" s="6" t="s">
        <v>257</v>
      </c>
      <c r="B261" s="3"/>
      <c r="C261" s="61"/>
      <c r="D261" s="3"/>
      <c r="G261" s="61"/>
      <c r="H261" s="3"/>
      <c r="I261" s="1"/>
      <c r="J261" s="3"/>
      <c r="K261" s="3"/>
      <c r="L261" s="3"/>
      <c r="M261" s="35">
        <v>0.20095972567267648</v>
      </c>
      <c r="N261" s="19"/>
    </row>
    <row r="262" spans="1:28">
      <c r="C262" s="61"/>
      <c r="G262" s="61"/>
      <c r="I262" s="1"/>
      <c r="N262" s="19"/>
    </row>
    <row r="263" spans="1:28">
      <c r="A263" s="7">
        <v>20</v>
      </c>
      <c r="B263" s="4" t="s">
        <v>153</v>
      </c>
      <c r="C263" s="61"/>
      <c r="G263" s="61"/>
      <c r="I263" s="1"/>
      <c r="N263" s="19"/>
      <c r="O263" s="33"/>
      <c r="P263" s="33"/>
      <c r="Q263" s="33"/>
    </row>
    <row r="264" spans="1:28">
      <c r="A264" s="7">
        <v>200</v>
      </c>
      <c r="B264" s="4" t="s">
        <v>407</v>
      </c>
      <c r="C264" s="61">
        <f t="shared" ref="C264:C271" si="5">SUMIF($A$456:$A$2539,A264,$C$456:$C$2539)</f>
        <v>1</v>
      </c>
      <c r="D264" s="61"/>
      <c r="E264" s="61">
        <v>1</v>
      </c>
      <c r="G264" s="1">
        <f>+E264</f>
        <v>1</v>
      </c>
      <c r="I264" s="1">
        <v>13</v>
      </c>
      <c r="K264" s="19">
        <v>13</v>
      </c>
      <c r="N264" s="19">
        <v>11</v>
      </c>
      <c r="O264" s="33"/>
      <c r="P264" s="33"/>
      <c r="Q264" s="33"/>
      <c r="R264" s="19">
        <v>10</v>
      </c>
    </row>
    <row r="265" spans="1:28">
      <c r="A265" s="7">
        <v>202</v>
      </c>
      <c r="B265" s="4" t="s">
        <v>408</v>
      </c>
      <c r="C265" s="61">
        <f t="shared" si="5"/>
        <v>9506.1299999999992</v>
      </c>
      <c r="E265" s="61">
        <v>9506.1299999999992</v>
      </c>
      <c r="G265" s="61">
        <f t="shared" ref="G265:G271" ca="1" si="6">SUMIF($A$456:$A$2406,A265,$G$456:$G$2404)</f>
        <v>9510.1299999999992</v>
      </c>
      <c r="I265" s="1">
        <v>9518.1299999999992</v>
      </c>
      <c r="K265" s="19">
        <v>12943.65</v>
      </c>
      <c r="N265" s="19">
        <v>13915</v>
      </c>
      <c r="R265" s="19">
        <v>15459</v>
      </c>
    </row>
    <row r="266" spans="1:28">
      <c r="A266" s="7">
        <v>203</v>
      </c>
      <c r="B266" s="4" t="s">
        <v>409</v>
      </c>
      <c r="C266" s="61">
        <f t="shared" si="5"/>
        <v>1</v>
      </c>
      <c r="E266" s="61">
        <v>1</v>
      </c>
      <c r="G266" s="61">
        <f t="shared" ca="1" si="6"/>
        <v>5</v>
      </c>
      <c r="I266" s="1">
        <v>13</v>
      </c>
      <c r="K266" s="19">
        <v>13</v>
      </c>
      <c r="N266" s="19">
        <v>11</v>
      </c>
      <c r="R266" s="19">
        <v>10</v>
      </c>
    </row>
    <row r="267" spans="1:28">
      <c r="A267" s="7">
        <v>204</v>
      </c>
      <c r="B267" s="4" t="s">
        <v>410</v>
      </c>
      <c r="C267" s="61">
        <f t="shared" si="5"/>
        <v>1</v>
      </c>
      <c r="E267" s="61">
        <v>1</v>
      </c>
      <c r="G267" s="61">
        <f t="shared" ca="1" si="6"/>
        <v>5</v>
      </c>
      <c r="I267" s="1">
        <v>13</v>
      </c>
      <c r="K267" s="19">
        <v>13</v>
      </c>
      <c r="N267" s="19">
        <v>11</v>
      </c>
      <c r="R267" s="19">
        <v>10</v>
      </c>
    </row>
    <row r="268" spans="1:28">
      <c r="A268" s="7">
        <v>205</v>
      </c>
      <c r="B268" s="4" t="s">
        <v>411</v>
      </c>
      <c r="C268" s="61">
        <f t="shared" si="5"/>
        <v>1</v>
      </c>
      <c r="E268" s="61">
        <v>1</v>
      </c>
      <c r="G268" s="61">
        <f t="shared" ca="1" si="6"/>
        <v>5</v>
      </c>
      <c r="I268" s="1">
        <v>13</v>
      </c>
      <c r="K268" s="19">
        <v>13</v>
      </c>
      <c r="N268" s="19">
        <v>11</v>
      </c>
      <c r="R268" s="19">
        <v>10</v>
      </c>
    </row>
    <row r="269" spans="1:28">
      <c r="A269" s="7">
        <v>206</v>
      </c>
      <c r="B269" s="4" t="s">
        <v>412</v>
      </c>
      <c r="C269" s="61">
        <f t="shared" si="5"/>
        <v>1</v>
      </c>
      <c r="E269" s="61">
        <v>1</v>
      </c>
      <c r="G269" s="61">
        <f t="shared" ca="1" si="6"/>
        <v>5</v>
      </c>
      <c r="I269" s="1">
        <v>13</v>
      </c>
      <c r="K269" s="19">
        <v>13</v>
      </c>
      <c r="N269" s="19">
        <v>11</v>
      </c>
      <c r="R269" s="19">
        <v>10</v>
      </c>
    </row>
    <row r="270" spans="1:28">
      <c r="A270" s="7">
        <v>208</v>
      </c>
      <c r="B270" s="4" t="s">
        <v>413</v>
      </c>
      <c r="C270" s="61">
        <f t="shared" si="5"/>
        <v>1</v>
      </c>
      <c r="E270" s="61">
        <v>1</v>
      </c>
      <c r="G270" s="61">
        <f t="shared" ca="1" si="6"/>
        <v>4</v>
      </c>
      <c r="I270" s="1">
        <v>13</v>
      </c>
      <c r="K270" s="19">
        <v>13</v>
      </c>
      <c r="N270" s="19">
        <v>11</v>
      </c>
      <c r="R270" s="19">
        <v>10</v>
      </c>
    </row>
    <row r="271" spans="1:28">
      <c r="A271" s="7">
        <v>209</v>
      </c>
      <c r="B271" s="4" t="s">
        <v>101</v>
      </c>
      <c r="C271" s="61">
        <f t="shared" si="5"/>
        <v>1</v>
      </c>
      <c r="E271" s="61">
        <v>1</v>
      </c>
      <c r="G271" s="61">
        <f t="shared" ca="1" si="6"/>
        <v>4</v>
      </c>
      <c r="I271" s="1">
        <v>7</v>
      </c>
      <c r="K271" s="19">
        <v>7</v>
      </c>
      <c r="N271" s="19">
        <v>6</v>
      </c>
    </row>
    <row r="272" spans="1:28">
      <c r="A272" s="7"/>
      <c r="C272" s="61"/>
      <c r="E272" s="61"/>
      <c r="G272" s="61"/>
      <c r="I272" s="1"/>
      <c r="K272" s="19"/>
      <c r="N272" s="19"/>
    </row>
    <row r="273" spans="1:26">
      <c r="A273" s="7">
        <v>21</v>
      </c>
      <c r="B273" s="4" t="s">
        <v>261</v>
      </c>
      <c r="C273" s="61"/>
      <c r="E273" s="61"/>
      <c r="G273" s="61"/>
      <c r="I273" s="1"/>
      <c r="K273" s="19"/>
      <c r="N273" s="19"/>
      <c r="R273" s="19"/>
    </row>
    <row r="274" spans="1:26">
      <c r="A274" s="7">
        <v>210</v>
      </c>
      <c r="B274" s="4" t="s">
        <v>414</v>
      </c>
      <c r="C274" s="61">
        <f t="shared" ref="C274:C280" si="7">SUMIF($A$456:$A$2539,A274,$C$456:$C$2539)</f>
        <v>1</v>
      </c>
      <c r="E274" s="61">
        <v>1</v>
      </c>
      <c r="G274" s="61">
        <f t="shared" ref="G274:G280" ca="1" si="8">SUMIF($A$456:$A$2406,A274,$G$456:$G$2404)</f>
        <v>5</v>
      </c>
      <c r="I274" s="1">
        <v>13</v>
      </c>
      <c r="K274" s="19">
        <v>13</v>
      </c>
      <c r="N274" s="19">
        <v>11</v>
      </c>
      <c r="R274" s="19">
        <v>10</v>
      </c>
    </row>
    <row r="275" spans="1:26">
      <c r="A275" s="7">
        <v>212</v>
      </c>
      <c r="B275" s="4" t="s">
        <v>415</v>
      </c>
      <c r="C275" s="61">
        <f t="shared" si="7"/>
        <v>40000</v>
      </c>
      <c r="E275" s="61">
        <v>40000</v>
      </c>
      <c r="G275" s="61">
        <f t="shared" ca="1" si="8"/>
        <v>60604</v>
      </c>
      <c r="I275" s="1">
        <v>60612</v>
      </c>
      <c r="K275" s="19">
        <v>17771.47</v>
      </c>
      <c r="N275" s="19">
        <v>19106.2</v>
      </c>
      <c r="R275" s="19">
        <v>21227</v>
      </c>
    </row>
    <row r="276" spans="1:26">
      <c r="A276" s="7">
        <v>213</v>
      </c>
      <c r="B276" s="4" t="s">
        <v>416</v>
      </c>
      <c r="C276" s="61">
        <f t="shared" si="7"/>
        <v>20000</v>
      </c>
      <c r="E276" s="61">
        <v>20000</v>
      </c>
      <c r="G276" s="61">
        <f t="shared" ca="1" si="8"/>
        <v>8198.7099999999991</v>
      </c>
      <c r="I276" s="1">
        <v>8206.7099999999991</v>
      </c>
      <c r="K276" s="19">
        <v>8891.73</v>
      </c>
      <c r="N276" s="19">
        <v>9558.1</v>
      </c>
      <c r="R276" s="19">
        <v>10618</v>
      </c>
    </row>
    <row r="277" spans="1:26">
      <c r="A277" s="7">
        <v>214</v>
      </c>
      <c r="B277" s="4" t="s">
        <v>417</v>
      </c>
      <c r="C277" s="61">
        <f t="shared" si="7"/>
        <v>20000</v>
      </c>
      <c r="E277" s="61">
        <v>20000</v>
      </c>
      <c r="G277" s="61">
        <f t="shared" ca="1" si="8"/>
        <v>19171.990000000002</v>
      </c>
      <c r="I277" s="1">
        <v>19179.990000000002</v>
      </c>
      <c r="K277" s="19">
        <v>19547.41</v>
      </c>
      <c r="N277" s="19">
        <v>21015.82</v>
      </c>
      <c r="R277" s="19">
        <v>23348.799999999999</v>
      </c>
    </row>
    <row r="278" spans="1:26">
      <c r="A278" s="7">
        <v>215</v>
      </c>
      <c r="B278" s="4" t="s">
        <v>418</v>
      </c>
      <c r="C278" s="61">
        <f t="shared" si="7"/>
        <v>1</v>
      </c>
      <c r="E278" s="61">
        <v>1</v>
      </c>
      <c r="G278" s="61">
        <f t="shared" ca="1" si="8"/>
        <v>5</v>
      </c>
      <c r="I278" s="1">
        <v>13</v>
      </c>
      <c r="K278" s="19">
        <v>13</v>
      </c>
      <c r="N278" s="19">
        <v>11</v>
      </c>
      <c r="R278" s="19">
        <v>10</v>
      </c>
    </row>
    <row r="279" spans="1:26">
      <c r="A279" s="7">
        <v>216</v>
      </c>
      <c r="B279" s="4" t="s">
        <v>419</v>
      </c>
      <c r="C279" s="61">
        <f t="shared" si="7"/>
        <v>6000</v>
      </c>
      <c r="E279" s="61">
        <v>6000</v>
      </c>
      <c r="G279" s="61">
        <f t="shared" ca="1" si="8"/>
        <v>385.91</v>
      </c>
      <c r="I279" s="1">
        <v>394.91</v>
      </c>
      <c r="K279" s="19">
        <v>13</v>
      </c>
      <c r="N279" s="19">
        <v>11</v>
      </c>
      <c r="R279" s="19">
        <v>10</v>
      </c>
    </row>
    <row r="280" spans="1:26">
      <c r="A280" s="7">
        <v>219</v>
      </c>
      <c r="B280" s="4" t="s">
        <v>420</v>
      </c>
      <c r="C280" s="61">
        <f t="shared" si="7"/>
        <v>1</v>
      </c>
      <c r="E280" s="61">
        <v>1</v>
      </c>
      <c r="G280" s="61">
        <f t="shared" ca="1" si="8"/>
        <v>3</v>
      </c>
      <c r="I280" s="1">
        <v>13</v>
      </c>
      <c r="K280" s="19">
        <v>13</v>
      </c>
      <c r="N280" s="19">
        <v>11</v>
      </c>
      <c r="R280" s="19">
        <v>10</v>
      </c>
    </row>
    <row r="281" spans="1:26">
      <c r="C281" s="61"/>
      <c r="E281" s="61"/>
      <c r="G281" s="61"/>
      <c r="I281" s="1"/>
      <c r="K281" s="19"/>
      <c r="N281" s="19"/>
    </row>
    <row r="282" spans="1:26">
      <c r="A282" s="7">
        <v>22</v>
      </c>
      <c r="B282" s="4" t="s">
        <v>262</v>
      </c>
      <c r="C282" s="61"/>
      <c r="E282" s="61"/>
      <c r="G282" s="61"/>
      <c r="I282" s="1"/>
      <c r="K282" s="19"/>
      <c r="N282" s="19"/>
    </row>
    <row r="283" spans="1:26">
      <c r="A283" s="7">
        <v>220</v>
      </c>
      <c r="B283" s="4" t="s">
        <v>263</v>
      </c>
      <c r="C283" s="61"/>
      <c r="E283" s="61"/>
      <c r="G283" s="61"/>
      <c r="I283" s="1"/>
      <c r="K283" s="19"/>
      <c r="N283" s="19"/>
    </row>
    <row r="284" spans="1:26">
      <c r="A284" s="7" t="s">
        <v>355</v>
      </c>
      <c r="B284" s="4" t="s">
        <v>358</v>
      </c>
      <c r="C284" s="61">
        <f>SUMIF($A$456:$A$2539,A284,$C$456:$C$2539)</f>
        <v>12000</v>
      </c>
      <c r="E284" s="61">
        <v>12000</v>
      </c>
      <c r="G284" s="61">
        <f ca="1">SUMIF($A$456:$A$2406,A284,$G$456:$G$2404)</f>
        <v>15852.5</v>
      </c>
      <c r="I284" s="1">
        <v>15860.5</v>
      </c>
      <c r="K284" s="19">
        <v>23987.279999999999</v>
      </c>
      <c r="N284" s="19">
        <v>25789.87</v>
      </c>
      <c r="R284" s="19">
        <v>28653.3</v>
      </c>
    </row>
    <row r="285" spans="1:26">
      <c r="A285" s="7" t="s">
        <v>356</v>
      </c>
      <c r="B285" s="4" t="s">
        <v>359</v>
      </c>
      <c r="C285" s="61">
        <f>SUMIF($A$456:$A$2539,A285,$C$456:$C$2539)</f>
        <v>1</v>
      </c>
      <c r="E285" s="61">
        <v>1</v>
      </c>
      <c r="G285" s="61">
        <f ca="1">SUMIF($A$456:$A$2406,A285,$G$456:$G$2404)</f>
        <v>4</v>
      </c>
      <c r="I285" s="1">
        <v>13</v>
      </c>
      <c r="K285" s="19">
        <v>13</v>
      </c>
      <c r="N285" s="19">
        <v>11</v>
      </c>
      <c r="R285" s="19">
        <v>10</v>
      </c>
      <c r="V285" s="22"/>
      <c r="W285" s="22"/>
      <c r="X285" s="22"/>
      <c r="Y285" s="22"/>
      <c r="Z285" s="22"/>
    </row>
    <row r="286" spans="1:26">
      <c r="A286" s="7" t="s">
        <v>264</v>
      </c>
      <c r="B286" s="4" t="s">
        <v>360</v>
      </c>
      <c r="C286" s="61">
        <f>SUMIF($A$456:$A$2539,A286,$C$456:$C$2539)</f>
        <v>7000</v>
      </c>
      <c r="E286" s="61">
        <v>7000</v>
      </c>
      <c r="G286" s="61">
        <f ca="1">SUMIF($A$456:$A$2406,A286,$G$456:$G$2404)+1</f>
        <v>7816.12</v>
      </c>
      <c r="I286" s="1">
        <v>7824.12</v>
      </c>
      <c r="K286" s="19">
        <v>2675.92</v>
      </c>
      <c r="M286" s="35" t="e">
        <v>#REF!</v>
      </c>
      <c r="N286" s="19">
        <v>2874.43</v>
      </c>
      <c r="R286" s="19">
        <v>3191.7</v>
      </c>
      <c r="V286" s="22"/>
      <c r="W286" s="22"/>
      <c r="X286" s="22"/>
      <c r="Y286" s="22"/>
      <c r="Z286" s="22"/>
    </row>
    <row r="287" spans="1:26">
      <c r="A287" s="7">
        <v>221</v>
      </c>
      <c r="B287" s="4" t="s">
        <v>265</v>
      </c>
      <c r="C287" s="61"/>
      <c r="E287" s="61"/>
      <c r="G287" s="61"/>
      <c r="I287" s="1"/>
      <c r="K287" s="19"/>
      <c r="M287" s="1">
        <v>1304390.31</v>
      </c>
      <c r="N287" s="19"/>
      <c r="R287" s="19"/>
      <c r="V287" s="22"/>
      <c r="W287" s="22"/>
      <c r="X287" s="22"/>
      <c r="Y287" s="22"/>
      <c r="Z287" s="22"/>
    </row>
    <row r="288" spans="1:26">
      <c r="A288" s="7" t="s">
        <v>41</v>
      </c>
      <c r="B288" s="4" t="s">
        <v>363</v>
      </c>
      <c r="C288" s="61">
        <f t="shared" ref="C288:C296" si="9">SUMIF($A$456:$A$2539,A288,$C$456:$C$2539)</f>
        <v>8597565.0235663652</v>
      </c>
      <c r="E288" s="61">
        <v>7671343.7451663641</v>
      </c>
      <c r="G288" s="61">
        <v>6533559.2199999997</v>
      </c>
      <c r="H288" s="1"/>
      <c r="I288" s="1">
        <v>40475.85516636425</v>
      </c>
      <c r="K288" s="19">
        <v>30203.09</v>
      </c>
      <c r="M288" s="1">
        <v>7268325.5390319712</v>
      </c>
      <c r="N288" s="19">
        <v>32473.54</v>
      </c>
      <c r="Q288" s="19">
        <v>5492028.9724213295</v>
      </c>
      <c r="R288" s="19">
        <v>36079.599999999999</v>
      </c>
      <c r="V288" s="35" t="e">
        <v>#REF!</v>
      </c>
      <c r="W288" s="1">
        <v>7268325.5390319712</v>
      </c>
      <c r="X288" s="25" t="e">
        <v>#REF!</v>
      </c>
      <c r="Y288" s="19">
        <v>1304390.31</v>
      </c>
      <c r="Z288" s="22"/>
    </row>
    <row r="289" spans="1:26">
      <c r="A289" s="7" t="s">
        <v>266</v>
      </c>
      <c r="B289" s="4" t="s">
        <v>364</v>
      </c>
      <c r="C289" s="61">
        <f t="shared" si="9"/>
        <v>18832.599999999999</v>
      </c>
      <c r="E289" s="61">
        <v>18832.599999999999</v>
      </c>
      <c r="G289" s="61">
        <f ca="1">SUMIF($A$456:$A$2406,A289,$G$456:$G$2404)</f>
        <v>5288.51</v>
      </c>
      <c r="I289" s="1">
        <v>4193.91</v>
      </c>
      <c r="K289" s="19">
        <v>13</v>
      </c>
      <c r="M289" s="35">
        <v>0.34572142590827631</v>
      </c>
      <c r="N289" s="19">
        <v>11</v>
      </c>
      <c r="Q289" s="25">
        <v>0.34229682950367513</v>
      </c>
      <c r="R289" s="19">
        <v>10</v>
      </c>
      <c r="V289" s="22"/>
      <c r="W289" s="22"/>
      <c r="X289" s="22"/>
      <c r="Y289" s="22"/>
      <c r="Z289" s="22"/>
    </row>
    <row r="290" spans="1:26">
      <c r="A290" s="7" t="s">
        <v>267</v>
      </c>
      <c r="B290" s="4" t="s">
        <v>393</v>
      </c>
      <c r="C290" s="61">
        <f t="shared" si="9"/>
        <v>30000</v>
      </c>
      <c r="E290" s="61">
        <v>30000</v>
      </c>
      <c r="G290" s="61">
        <f ca="1">SUMIF($A$456:$A$2406,A290,$G$456:$G$2404)</f>
        <v>24352.92</v>
      </c>
      <c r="I290" s="1">
        <v>24360.92</v>
      </c>
      <c r="K290" s="19">
        <v>13</v>
      </c>
      <c r="N290" s="19">
        <v>11</v>
      </c>
      <c r="R290" s="19">
        <v>10</v>
      </c>
      <c r="V290" s="22"/>
      <c r="W290" s="22"/>
      <c r="X290" s="22"/>
      <c r="Y290" s="22"/>
      <c r="Z290" s="22"/>
    </row>
    <row r="291" spans="1:26">
      <c r="A291" s="7" t="s">
        <v>425</v>
      </c>
      <c r="B291" s="4" t="s">
        <v>426</v>
      </c>
      <c r="C291" s="61">
        <f t="shared" si="9"/>
        <v>600</v>
      </c>
      <c r="E291" s="61">
        <v>600</v>
      </c>
      <c r="G291" s="61">
        <f ca="1">SUMIF($A$456:$A$2406,A291,$G$456:$G$2404)</f>
        <v>670.68</v>
      </c>
      <c r="I291" s="1">
        <v>670.68</v>
      </c>
      <c r="K291" s="1">
        <v>0</v>
      </c>
      <c r="N291" s="1"/>
      <c r="O291" s="15"/>
      <c r="P291" s="15"/>
      <c r="Q291" s="15"/>
      <c r="R291" s="19"/>
    </row>
    <row r="292" spans="1:26">
      <c r="A292" s="7" t="s">
        <v>102</v>
      </c>
      <c r="B292" s="4" t="s">
        <v>103</v>
      </c>
      <c r="C292" s="61">
        <f t="shared" si="9"/>
        <v>1</v>
      </c>
      <c r="E292" s="61">
        <v>1</v>
      </c>
      <c r="G292" s="61">
        <f ca="1">SUMIF($A$456:$A$2406,A292,$G$456:$G$2404)</f>
        <v>5</v>
      </c>
      <c r="I292" s="1">
        <v>13</v>
      </c>
      <c r="K292" s="19">
        <v>13</v>
      </c>
      <c r="N292" s="19">
        <v>11</v>
      </c>
      <c r="V292" s="22"/>
      <c r="W292" s="22"/>
      <c r="X292" s="22"/>
      <c r="Y292" s="22"/>
      <c r="Z292" s="22"/>
    </row>
    <row r="293" spans="1:26">
      <c r="A293" s="7" t="s">
        <v>268</v>
      </c>
      <c r="B293" s="4" t="s">
        <v>394</v>
      </c>
      <c r="C293" s="61">
        <f t="shared" si="9"/>
        <v>1000</v>
      </c>
      <c r="E293" s="61">
        <v>1000</v>
      </c>
      <c r="G293" s="61">
        <v>545.5</v>
      </c>
      <c r="I293" s="1">
        <v>553.5</v>
      </c>
      <c r="K293" s="19">
        <v>13</v>
      </c>
      <c r="N293" s="19">
        <v>11</v>
      </c>
      <c r="R293" s="19">
        <v>10</v>
      </c>
      <c r="V293" s="22"/>
      <c r="W293" s="22"/>
      <c r="X293" s="22"/>
      <c r="Y293" s="22"/>
      <c r="Z293" s="22"/>
    </row>
    <row r="294" spans="1:26">
      <c r="A294" s="7" t="s">
        <v>361</v>
      </c>
      <c r="B294" s="4" t="s">
        <v>104</v>
      </c>
      <c r="C294" s="61">
        <f t="shared" si="9"/>
        <v>500</v>
      </c>
      <c r="E294" s="61">
        <v>500</v>
      </c>
      <c r="G294" s="61">
        <v>29.9</v>
      </c>
      <c r="I294" s="1">
        <v>37.9</v>
      </c>
      <c r="K294" s="19">
        <v>13</v>
      </c>
      <c r="N294" s="19">
        <v>11</v>
      </c>
      <c r="V294" s="22"/>
      <c r="W294" s="22"/>
      <c r="X294" s="22"/>
      <c r="Y294" s="22"/>
      <c r="Z294" s="22"/>
    </row>
    <row r="295" spans="1:26">
      <c r="A295" s="7" t="s">
        <v>369</v>
      </c>
      <c r="B295" s="4" t="s">
        <v>370</v>
      </c>
      <c r="C295" s="61">
        <f t="shared" si="9"/>
        <v>300</v>
      </c>
      <c r="E295" s="61">
        <v>300</v>
      </c>
      <c r="G295" s="61">
        <v>0</v>
      </c>
      <c r="I295" s="1"/>
      <c r="K295" s="19"/>
      <c r="N295" s="19"/>
      <c r="V295" s="22"/>
      <c r="W295" s="22"/>
      <c r="X295" s="22"/>
      <c r="Y295" s="22"/>
      <c r="Z295" s="22"/>
    </row>
    <row r="296" spans="1:26">
      <c r="A296" s="7" t="s">
        <v>362</v>
      </c>
      <c r="B296" s="4" t="s">
        <v>395</v>
      </c>
      <c r="C296" s="61">
        <f t="shared" si="9"/>
        <v>600</v>
      </c>
      <c r="E296" s="61">
        <v>601</v>
      </c>
      <c r="G296" s="61">
        <v>15873.6</v>
      </c>
      <c r="I296" s="1">
        <v>5858.7</v>
      </c>
      <c r="K296" s="19">
        <v>5784.44</v>
      </c>
      <c r="N296" s="19">
        <v>4255.5860000000002</v>
      </c>
      <c r="R296" s="19">
        <v>3394.54</v>
      </c>
      <c r="V296" s="22"/>
      <c r="W296" s="22"/>
      <c r="X296" s="22"/>
      <c r="Y296" s="22"/>
      <c r="Z296" s="22"/>
    </row>
    <row r="297" spans="1:26">
      <c r="A297" s="7">
        <v>222</v>
      </c>
      <c r="B297" s="4" t="s">
        <v>269</v>
      </c>
      <c r="C297" s="61"/>
      <c r="E297" s="61"/>
      <c r="G297" s="61"/>
      <c r="I297" s="1"/>
      <c r="K297" s="19"/>
      <c r="N297" s="19"/>
      <c r="R297" s="19">
        <v>38042.269999999997</v>
      </c>
      <c r="V297" s="22"/>
      <c r="W297" s="22"/>
      <c r="X297" s="22"/>
      <c r="Y297" s="22"/>
      <c r="Z297" s="22"/>
    </row>
    <row r="298" spans="1:26">
      <c r="A298" s="7" t="s">
        <v>421</v>
      </c>
      <c r="B298" s="4" t="s">
        <v>105</v>
      </c>
      <c r="C298" s="61">
        <f>SUMIF($A$456:$A$2539,A298,$C$456:$C$2539)</f>
        <v>35417.4</v>
      </c>
      <c r="E298" s="61">
        <v>29379.4</v>
      </c>
      <c r="G298" s="61">
        <f>44285.27+3737.4+1+1+1+720+720+8</f>
        <v>49473.67</v>
      </c>
      <c r="I298" s="1">
        <v>49025.85</v>
      </c>
      <c r="K298" s="19">
        <v>36564.39</v>
      </c>
      <c r="N298" s="19">
        <v>34916.462999999996</v>
      </c>
      <c r="V298" s="22"/>
      <c r="W298" s="22"/>
      <c r="X298" s="22"/>
      <c r="Y298" s="22"/>
      <c r="Z298" s="22"/>
    </row>
    <row r="299" spans="1:26">
      <c r="A299" s="7" t="s">
        <v>371</v>
      </c>
      <c r="B299" s="4" t="s">
        <v>372</v>
      </c>
      <c r="C299" s="61">
        <f>SUMIF($A$456:$A$2539,A299,$C$456:$C$2539)</f>
        <v>10000</v>
      </c>
      <c r="E299" s="61">
        <v>10000</v>
      </c>
      <c r="G299" s="61">
        <f ca="1">SUMIF($A$456:$A$2406,A299,$G$456:$G$2404)</f>
        <v>0</v>
      </c>
      <c r="I299" s="1"/>
      <c r="K299" s="19"/>
      <c r="N299" s="19"/>
      <c r="V299" s="22"/>
      <c r="W299" s="22"/>
      <c r="X299" s="22"/>
      <c r="Y299" s="22"/>
      <c r="Z299" s="22"/>
    </row>
    <row r="300" spans="1:26">
      <c r="A300" s="7" t="s">
        <v>191</v>
      </c>
      <c r="B300" s="4" t="s">
        <v>270</v>
      </c>
      <c r="C300" s="61">
        <f>SUMIF($A$456:$A$2539,A300,$C$456:$C$2539)</f>
        <v>1</v>
      </c>
      <c r="E300" s="61">
        <v>1</v>
      </c>
      <c r="G300" s="61">
        <v>5</v>
      </c>
      <c r="I300" s="1">
        <v>13</v>
      </c>
      <c r="K300" s="19">
        <v>13</v>
      </c>
      <c r="N300" s="19">
        <v>11</v>
      </c>
      <c r="R300" s="19">
        <v>10</v>
      </c>
      <c r="V300" s="22"/>
      <c r="W300" s="22"/>
      <c r="X300" s="22"/>
      <c r="Y300" s="22"/>
      <c r="Z300" s="22"/>
    </row>
    <row r="301" spans="1:26">
      <c r="A301" s="7" t="s">
        <v>192</v>
      </c>
      <c r="B301" s="4" t="s">
        <v>271</v>
      </c>
      <c r="C301" s="61">
        <f>SUMIF($A$456:$A$2539,A301,$C$456:$C$2539)</f>
        <v>9000</v>
      </c>
      <c r="E301" s="61">
        <v>9000</v>
      </c>
      <c r="G301" s="61">
        <v>31083.07</v>
      </c>
      <c r="I301" s="1">
        <v>31091.07</v>
      </c>
      <c r="K301" s="19">
        <v>31091.07</v>
      </c>
      <c r="N301" s="19">
        <v>33428.35</v>
      </c>
      <c r="R301" s="19">
        <v>37140.5</v>
      </c>
      <c r="V301" s="22"/>
      <c r="W301" s="22"/>
      <c r="X301" s="22"/>
      <c r="Y301" s="22"/>
      <c r="Z301" s="22"/>
    </row>
    <row r="302" spans="1:26">
      <c r="A302" s="7">
        <v>225</v>
      </c>
      <c r="B302" s="4" t="s">
        <v>272</v>
      </c>
      <c r="C302" s="61"/>
      <c r="E302" s="61"/>
      <c r="G302" s="61"/>
      <c r="K302" s="19"/>
      <c r="N302" s="19"/>
      <c r="R302" s="19">
        <v>7435.3</v>
      </c>
      <c r="V302" s="22"/>
      <c r="W302" s="22"/>
      <c r="X302" s="22"/>
      <c r="Y302" s="22"/>
      <c r="Z302" s="22"/>
    </row>
    <row r="303" spans="1:26">
      <c r="A303" s="7" t="s">
        <v>106</v>
      </c>
      <c r="B303" s="4" t="s">
        <v>111</v>
      </c>
      <c r="C303" s="61">
        <f>SUMIF($A$456:$A$2539,A303,$C$456:$C$2539)</f>
        <v>1</v>
      </c>
      <c r="E303" s="61">
        <v>1</v>
      </c>
      <c r="G303" s="61">
        <f ca="1">SUMIF($A$456:$A$2406,A303,$G$456:$G$2404)</f>
        <v>5</v>
      </c>
      <c r="I303" s="1">
        <v>13</v>
      </c>
      <c r="K303" s="19">
        <v>13</v>
      </c>
      <c r="N303" s="19">
        <v>11</v>
      </c>
      <c r="V303" s="22"/>
      <c r="W303" s="22"/>
      <c r="X303" s="22"/>
      <c r="Y303" s="22"/>
      <c r="Z303" s="22"/>
    </row>
    <row r="304" spans="1:26">
      <c r="A304" s="7" t="s">
        <v>107</v>
      </c>
      <c r="B304" s="4" t="s">
        <v>108</v>
      </c>
      <c r="C304" s="61">
        <f>SUMIF($A$456:$A$2539,A304,$C$456:$C$2539)</f>
        <v>1</v>
      </c>
      <c r="E304" s="61">
        <v>1</v>
      </c>
      <c r="G304" s="11">
        <v>5</v>
      </c>
      <c r="I304" s="1">
        <v>13</v>
      </c>
      <c r="K304" s="19">
        <v>13</v>
      </c>
      <c r="N304" s="19">
        <v>11</v>
      </c>
      <c r="V304" s="22"/>
      <c r="W304" s="22"/>
      <c r="X304" s="22"/>
      <c r="Y304" s="22"/>
      <c r="Z304" s="22"/>
    </row>
    <row r="305" spans="1:26">
      <c r="A305" s="7" t="s">
        <v>109</v>
      </c>
      <c r="B305" s="4" t="s">
        <v>110</v>
      </c>
      <c r="C305" s="61">
        <f>SUMIF($A$456:$A$2539,A305,$C$456:$C$2539)</f>
        <v>865840.19000000006</v>
      </c>
      <c r="E305" s="61">
        <v>754744.58</v>
      </c>
      <c r="G305" s="61">
        <v>750150.33</v>
      </c>
      <c r="I305" s="1">
        <v>15012</v>
      </c>
      <c r="K305" s="19">
        <v>6227.81</v>
      </c>
      <c r="N305" s="19">
        <v>6693.67</v>
      </c>
      <c r="V305" s="22"/>
      <c r="W305" s="22"/>
      <c r="X305" s="22"/>
      <c r="Y305" s="22"/>
      <c r="Z305" s="22"/>
    </row>
    <row r="306" spans="1:26">
      <c r="A306" s="7">
        <v>226</v>
      </c>
      <c r="B306" s="4" t="s">
        <v>273</v>
      </c>
      <c r="C306" s="61"/>
      <c r="E306" s="61"/>
      <c r="G306" s="61">
        <v>0</v>
      </c>
      <c r="I306" s="1"/>
      <c r="K306" s="19"/>
      <c r="N306" s="19"/>
      <c r="R306" s="19"/>
      <c r="V306" s="22"/>
      <c r="W306" s="22"/>
      <c r="X306" s="22"/>
      <c r="Y306" s="22"/>
      <c r="Z306" s="22"/>
    </row>
    <row r="307" spans="1:26">
      <c r="A307" s="7" t="s">
        <v>373</v>
      </c>
      <c r="B307" s="4" t="s">
        <v>374</v>
      </c>
      <c r="C307" s="61">
        <f t="shared" ref="C307:C312" si="10">SUMIF($A$456:$A$2539,A307,$C$456:$C$2539)</f>
        <v>0</v>
      </c>
      <c r="E307" s="61">
        <v>0</v>
      </c>
      <c r="G307" s="61">
        <f ca="1">SUMIF($A$456:$A$2406,A307,$G$456:$G$2404)</f>
        <v>0</v>
      </c>
      <c r="I307" s="1">
        <v>12515.52</v>
      </c>
      <c r="K307" s="19">
        <v>25762.73</v>
      </c>
      <c r="N307" s="19">
        <v>27699.49</v>
      </c>
      <c r="R307" s="19">
        <v>30775.1</v>
      </c>
      <c r="V307" s="22"/>
      <c r="W307" s="22"/>
      <c r="X307" s="22"/>
      <c r="Y307" s="22"/>
      <c r="Z307" s="22"/>
    </row>
    <row r="308" spans="1:26">
      <c r="A308" s="7" t="s">
        <v>427</v>
      </c>
      <c r="B308" s="4" t="s">
        <v>428</v>
      </c>
      <c r="C308" s="61">
        <f t="shared" si="10"/>
        <v>3000</v>
      </c>
      <c r="E308" s="61">
        <v>3000</v>
      </c>
      <c r="G308" s="61">
        <f ca="1">SUMIF($A$456:$A$2406,A308,$G$456:$G$2404)</f>
        <v>405.79</v>
      </c>
      <c r="I308" s="1">
        <v>405.79</v>
      </c>
      <c r="K308" s="19">
        <v>0</v>
      </c>
      <c r="N308" s="1"/>
      <c r="R308" s="19"/>
    </row>
    <row r="309" spans="1:26">
      <c r="A309" s="7" t="s">
        <v>429</v>
      </c>
      <c r="B309" s="4" t="s">
        <v>430</v>
      </c>
      <c r="C309" s="61">
        <f t="shared" si="10"/>
        <v>1000</v>
      </c>
      <c r="E309" s="61">
        <v>1000</v>
      </c>
      <c r="G309" s="61">
        <f ca="1">SUMIF($A$456:$A$2406,A309,$G$456:$G$2404)</f>
        <v>1</v>
      </c>
      <c r="I309" s="1">
        <v>1</v>
      </c>
      <c r="K309" s="19">
        <v>0</v>
      </c>
      <c r="N309" s="1"/>
      <c r="R309" s="19"/>
    </row>
    <row r="310" spans="1:26">
      <c r="A310" s="7" t="s">
        <v>431</v>
      </c>
      <c r="B310" s="4" t="s">
        <v>433</v>
      </c>
      <c r="C310" s="61">
        <f t="shared" si="10"/>
        <v>1</v>
      </c>
      <c r="E310" s="61">
        <v>1</v>
      </c>
      <c r="G310" s="61">
        <f ca="1">SUMIF($A$456:$A$2406,A310,$G$456:$G$2404)</f>
        <v>1</v>
      </c>
      <c r="I310" s="1">
        <v>1</v>
      </c>
      <c r="K310" s="19">
        <v>0</v>
      </c>
      <c r="N310" s="1"/>
      <c r="R310" s="19"/>
    </row>
    <row r="311" spans="1:26">
      <c r="A311" s="7" t="s">
        <v>432</v>
      </c>
      <c r="B311" s="4" t="s">
        <v>434</v>
      </c>
      <c r="C311" s="61">
        <f t="shared" si="10"/>
        <v>10000</v>
      </c>
      <c r="E311" s="61">
        <v>10000</v>
      </c>
      <c r="G311" s="61">
        <f ca="1">SUMIF($A$456:$A$2406,A311,$G$456:$G$2404)</f>
        <v>1</v>
      </c>
      <c r="I311" s="1">
        <v>1</v>
      </c>
      <c r="K311" s="19">
        <v>0</v>
      </c>
      <c r="N311" s="1"/>
      <c r="R311" s="19"/>
    </row>
    <row r="312" spans="1:26">
      <c r="A312" s="7" t="s">
        <v>99</v>
      </c>
      <c r="B312" s="4" t="s">
        <v>375</v>
      </c>
      <c r="C312" s="61">
        <f t="shared" si="10"/>
        <v>42000</v>
      </c>
      <c r="E312" s="61">
        <v>42000</v>
      </c>
      <c r="G312" s="61">
        <v>154195.51999999999</v>
      </c>
      <c r="I312" s="1">
        <v>191958.32</v>
      </c>
      <c r="K312" s="19">
        <v>294039.28000000003</v>
      </c>
      <c r="N312" s="19">
        <v>443226.9484667994</v>
      </c>
      <c r="R312" s="19"/>
      <c r="V312" s="22"/>
      <c r="W312" s="22"/>
      <c r="X312" s="22"/>
      <c r="Y312" s="22"/>
      <c r="Z312" s="22"/>
    </row>
    <row r="313" spans="1:26">
      <c r="A313" s="7">
        <v>227</v>
      </c>
      <c r="B313" s="4" t="s">
        <v>112</v>
      </c>
      <c r="C313" s="61"/>
      <c r="E313" s="61"/>
      <c r="G313" s="61"/>
      <c r="I313" s="1"/>
      <c r="K313" s="19"/>
      <c r="M313" s="1">
        <v>6085263.0580443386</v>
      </c>
      <c r="N313" s="19"/>
      <c r="Q313" s="19">
        <v>4535728.4737681467</v>
      </c>
      <c r="V313" s="22"/>
      <c r="W313" s="22"/>
      <c r="X313" s="22"/>
      <c r="Y313" s="22"/>
      <c r="Z313" s="22"/>
    </row>
    <row r="314" spans="1:26">
      <c r="A314" s="7" t="s">
        <v>115</v>
      </c>
      <c r="B314" s="4" t="s">
        <v>116</v>
      </c>
      <c r="C314" s="61">
        <f>SUMIF($A$456:$A$2539,A314,$C$456:$C$2539)</f>
        <v>30000</v>
      </c>
      <c r="E314" s="61">
        <v>30000</v>
      </c>
      <c r="G314" s="61">
        <f ca="1">SUMIF($A$456:$A$2406,A314,$G$456:$G$2404)</f>
        <v>10004</v>
      </c>
      <c r="I314" s="1">
        <v>10012</v>
      </c>
      <c r="K314" s="19">
        <v>13</v>
      </c>
      <c r="M314" s="35">
        <v>0.28944848578345889</v>
      </c>
      <c r="N314" s="19">
        <v>11</v>
      </c>
      <c r="Q314" s="25">
        <v>0.28269433461780952</v>
      </c>
      <c r="V314" s="35" t="e">
        <v>#REF!</v>
      </c>
      <c r="W314" s="19">
        <v>6050156.8980443384</v>
      </c>
      <c r="X314" s="22"/>
      <c r="Y314" s="22"/>
      <c r="Z314" s="22"/>
    </row>
    <row r="315" spans="1:26">
      <c r="A315" s="7" t="s">
        <v>117</v>
      </c>
      <c r="B315" s="4" t="s">
        <v>118</v>
      </c>
      <c r="C315" s="61">
        <f>SUMIF($A$456:$A$2539,A315,$C$456:$C$2539)</f>
        <v>1</v>
      </c>
      <c r="E315" s="61">
        <v>1</v>
      </c>
      <c r="G315" s="61">
        <v>25097.66</v>
      </c>
      <c r="I315" s="1">
        <v>79902.365305999992</v>
      </c>
      <c r="K315" s="19">
        <v>12.5</v>
      </c>
      <c r="N315" s="19">
        <v>11</v>
      </c>
      <c r="V315" s="22"/>
      <c r="W315" s="22"/>
      <c r="X315" s="22"/>
      <c r="Y315" s="22"/>
      <c r="Z315" s="22"/>
    </row>
    <row r="316" spans="1:26">
      <c r="A316" s="7" t="s">
        <v>119</v>
      </c>
      <c r="B316" s="4" t="s">
        <v>120</v>
      </c>
      <c r="C316" s="61">
        <f>SUMIF($A$456:$A$2539,A316,$C$456:$C$2539)</f>
        <v>1</v>
      </c>
      <c r="E316" s="61">
        <v>1</v>
      </c>
      <c r="G316" s="61">
        <v>5</v>
      </c>
      <c r="I316" s="1">
        <v>13</v>
      </c>
      <c r="K316" s="19">
        <v>13</v>
      </c>
      <c r="N316" s="19">
        <v>11</v>
      </c>
      <c r="V316" s="22"/>
      <c r="W316" s="22"/>
      <c r="X316" s="22"/>
      <c r="Y316" s="22"/>
      <c r="Z316" s="22"/>
    </row>
    <row r="317" spans="1:26">
      <c r="A317" s="7" t="s">
        <v>113</v>
      </c>
      <c r="B317" s="4" t="s">
        <v>114</v>
      </c>
      <c r="C317" s="61">
        <f>SUMIF($A$456:$A$2539,A317,$C$456:$C$2539)</f>
        <v>9480916.3540000003</v>
      </c>
      <c r="E317" s="61">
        <v>6250286.2200000007</v>
      </c>
      <c r="G317" s="61">
        <f>5836436.5+8513.5-1102.6</f>
        <v>5843847.4000000004</v>
      </c>
      <c r="H317" s="1"/>
      <c r="I317" s="1">
        <v>205815.83</v>
      </c>
      <c r="K317" s="19">
        <v>210143.77</v>
      </c>
      <c r="N317" s="19">
        <v>47711.165000000001</v>
      </c>
      <c r="R317" s="19">
        <v>47610.85</v>
      </c>
      <c r="V317" s="22"/>
      <c r="W317" s="22"/>
      <c r="X317" s="22"/>
      <c r="Y317" s="22"/>
      <c r="Z317" s="22"/>
    </row>
    <row r="318" spans="1:26">
      <c r="A318" s="7"/>
      <c r="C318" s="61"/>
      <c r="E318" s="61"/>
      <c r="G318" s="61"/>
      <c r="I318" s="1"/>
      <c r="K318" s="19"/>
      <c r="N318" s="19"/>
      <c r="R318" s="19"/>
      <c r="V318" s="22"/>
      <c r="W318" s="22"/>
      <c r="X318" s="22"/>
      <c r="Y318" s="22"/>
      <c r="Z318" s="22"/>
    </row>
    <row r="319" spans="1:26">
      <c r="A319" s="7"/>
      <c r="C319" s="61"/>
      <c r="E319" s="61"/>
      <c r="G319" s="61"/>
      <c r="I319" s="1"/>
      <c r="K319" s="19"/>
      <c r="N319" s="19"/>
      <c r="V319" s="22"/>
      <c r="W319" s="22"/>
      <c r="X319" s="22"/>
      <c r="Y319" s="22"/>
      <c r="Z319" s="22"/>
    </row>
    <row r="320" spans="1:26">
      <c r="A320" s="7">
        <v>23</v>
      </c>
      <c r="B320" s="4" t="s">
        <v>315</v>
      </c>
      <c r="C320" s="61"/>
      <c r="E320" s="61"/>
      <c r="G320" s="61"/>
      <c r="I320" s="1"/>
      <c r="K320" s="19"/>
      <c r="N320" s="19"/>
      <c r="V320" s="22"/>
      <c r="W320" s="22"/>
      <c r="X320" s="22"/>
      <c r="Y320" s="22"/>
      <c r="Z320" s="22"/>
    </row>
    <row r="321" spans="1:26">
      <c r="A321" s="7">
        <v>230</v>
      </c>
      <c r="B321" s="4" t="s">
        <v>274</v>
      </c>
      <c r="C321" s="61"/>
      <c r="E321" s="61"/>
      <c r="G321" s="61"/>
      <c r="I321" s="1"/>
      <c r="K321" s="19"/>
      <c r="N321" s="19"/>
      <c r="R321" s="19">
        <v>21218</v>
      </c>
      <c r="V321" s="22"/>
      <c r="W321" s="22"/>
      <c r="X321" s="22"/>
      <c r="Y321" s="22"/>
      <c r="Z321" s="22"/>
    </row>
    <row r="322" spans="1:26">
      <c r="A322" s="7" t="s">
        <v>122</v>
      </c>
      <c r="B322" s="4" t="s">
        <v>123</v>
      </c>
      <c r="C322" s="61">
        <f>SUMIF($A$456:$A$2539,A322,$C$456:$C$2539)</f>
        <v>264.95999999999998</v>
      </c>
      <c r="E322" s="61">
        <v>264.95999999999998</v>
      </c>
      <c r="G322" s="61">
        <f ca="1">SUMIF($A$456:$A$2406,A322,$G$456:$G$2404)</f>
        <v>265.2</v>
      </c>
      <c r="I322" s="1">
        <v>265.2</v>
      </c>
      <c r="K322" s="19">
        <v>1</v>
      </c>
      <c r="N322" s="19">
        <v>1</v>
      </c>
      <c r="V322" s="22"/>
      <c r="W322" s="22"/>
      <c r="X322" s="22"/>
      <c r="Y322" s="22"/>
      <c r="Z322" s="22"/>
    </row>
    <row r="323" spans="1:26">
      <c r="A323" s="7" t="s">
        <v>138</v>
      </c>
      <c r="B323" s="4" t="s">
        <v>140</v>
      </c>
      <c r="C323" s="61">
        <f>SUMIF($A$456:$A$2539,A323,$C$456:$C$2539)</f>
        <v>1300</v>
      </c>
      <c r="E323" s="61">
        <v>1300</v>
      </c>
      <c r="G323" s="61">
        <f ca="1">SUMIF($A$456:$A$2406,A323,$G$456:$G$2404)</f>
        <v>1234.7</v>
      </c>
      <c r="I323" s="1">
        <v>1234.7</v>
      </c>
      <c r="K323" s="19">
        <v>1</v>
      </c>
      <c r="N323" s="19">
        <v>1</v>
      </c>
      <c r="V323" s="22"/>
      <c r="W323" s="22"/>
      <c r="X323" s="22"/>
      <c r="Y323" s="22"/>
      <c r="Z323" s="22"/>
    </row>
    <row r="324" spans="1:26">
      <c r="A324" s="7" t="s">
        <v>139</v>
      </c>
      <c r="B324" s="4" t="s">
        <v>141</v>
      </c>
      <c r="C324" s="61">
        <f>SUMIF($A$456:$A$2539,A324,$C$456:$C$2539)</f>
        <v>1300</v>
      </c>
      <c r="E324" s="61">
        <v>1300</v>
      </c>
      <c r="G324" s="61">
        <f ca="1">SUMIF($A$456:$A$2406,A324,$G$456:$G$2404)</f>
        <v>1295.71</v>
      </c>
      <c r="I324" s="1">
        <v>1295.71</v>
      </c>
      <c r="K324" s="19">
        <v>17759.47</v>
      </c>
      <c r="N324" s="19">
        <v>19096.2</v>
      </c>
      <c r="V324" s="22"/>
      <c r="W324" s="22"/>
      <c r="X324" s="22"/>
      <c r="Y324" s="22"/>
      <c r="Z324" s="22"/>
    </row>
    <row r="325" spans="1:26">
      <c r="A325" s="7">
        <v>231</v>
      </c>
      <c r="B325" s="4" t="s">
        <v>121</v>
      </c>
      <c r="C325" s="61"/>
      <c r="E325" s="61"/>
      <c r="G325" s="61"/>
      <c r="I325" s="1"/>
      <c r="K325" s="19"/>
      <c r="N325" s="19"/>
      <c r="R325" s="19">
        <v>5304.5</v>
      </c>
      <c r="V325" s="22"/>
      <c r="W325" s="22"/>
      <c r="X325" s="22"/>
      <c r="Y325" s="22"/>
      <c r="Z325" s="22"/>
    </row>
    <row r="326" spans="1:26">
      <c r="A326" s="7" t="s">
        <v>142</v>
      </c>
      <c r="B326" s="4" t="s">
        <v>123</v>
      </c>
      <c r="C326" s="61">
        <f>SUMIF($A$456:$A$2539,A326,$C$456:$C$2539)</f>
        <v>530</v>
      </c>
      <c r="E326" s="61">
        <v>530</v>
      </c>
      <c r="G326" s="61">
        <f ca="1">SUMIF($A$456:$A$2406,A326,$G$456:$G$2404)</f>
        <v>397.74</v>
      </c>
      <c r="I326" s="1">
        <v>397.74</v>
      </c>
      <c r="K326" s="19">
        <v>1</v>
      </c>
      <c r="N326" s="19">
        <v>1</v>
      </c>
      <c r="V326" s="22"/>
      <c r="W326" s="22"/>
      <c r="X326" s="22"/>
    </row>
    <row r="327" spans="1:26">
      <c r="A327" s="7" t="s">
        <v>143</v>
      </c>
      <c r="B327" s="4" t="s">
        <v>140</v>
      </c>
      <c r="C327" s="61">
        <f>SUMIF($A$456:$A$2539,A327,$C$456:$C$2539)</f>
        <v>3000</v>
      </c>
      <c r="E327" s="61">
        <v>3000</v>
      </c>
      <c r="G327" s="61">
        <f ca="1">SUMIF($A$456:$A$2406,A327,$G$456:$G$2404)</f>
        <v>669.54</v>
      </c>
      <c r="I327" s="1">
        <v>669.54</v>
      </c>
      <c r="K327" s="19">
        <v>1</v>
      </c>
      <c r="N327" s="19">
        <v>1</v>
      </c>
      <c r="V327" s="22"/>
      <c r="W327" s="22"/>
      <c r="X327" s="22"/>
    </row>
    <row r="328" spans="1:26">
      <c r="A328" s="7" t="s">
        <v>144</v>
      </c>
      <c r="B328" s="4" t="s">
        <v>141</v>
      </c>
      <c r="C328" s="61">
        <f>SUMIF($A$456:$A$2539,A328,$C$456:$C$2539)</f>
        <v>3000</v>
      </c>
      <c r="E328" s="61">
        <v>3000</v>
      </c>
      <c r="G328" s="61">
        <f ca="1">SUMIF($A$456:$A$2406,A328,$G$456:$G$2404)</f>
        <v>1022.98</v>
      </c>
      <c r="I328" s="1">
        <v>1022.98</v>
      </c>
      <c r="K328" s="19">
        <v>4439.87</v>
      </c>
      <c r="N328" s="19">
        <v>4774.05</v>
      </c>
      <c r="V328" s="22"/>
      <c r="W328" s="22"/>
      <c r="X328" s="22"/>
    </row>
    <row r="329" spans="1:26">
      <c r="A329" s="7" t="s">
        <v>193</v>
      </c>
      <c r="B329" s="4" t="s">
        <v>275</v>
      </c>
      <c r="C329" s="61">
        <f>SUMIF($A$456:$A$2539,A329,$C$456:$C$2539)</f>
        <v>5300</v>
      </c>
      <c r="E329" s="61">
        <v>5300</v>
      </c>
      <c r="G329" s="61">
        <f ca="1">SUMIF($A$456:$A$2406,A329,$G$456:$G$2404)</f>
        <v>5200</v>
      </c>
      <c r="I329" s="1">
        <v>5200</v>
      </c>
      <c r="K329" s="19">
        <v>8867.5499999999993</v>
      </c>
      <c r="N329" s="19">
        <v>9535</v>
      </c>
      <c r="R329" s="19">
        <v>10609</v>
      </c>
      <c r="V329" s="22"/>
      <c r="W329" s="22"/>
      <c r="X329" s="22"/>
    </row>
    <row r="330" spans="1:26">
      <c r="A330" s="7"/>
      <c r="C330" s="61"/>
      <c r="E330" s="61"/>
      <c r="G330" s="61"/>
      <c r="I330" s="1"/>
      <c r="K330" s="19"/>
      <c r="N330" s="19"/>
      <c r="V330" s="22"/>
      <c r="W330" s="22"/>
      <c r="X330" s="22"/>
    </row>
    <row r="331" spans="1:26">
      <c r="A331" s="7">
        <v>24</v>
      </c>
      <c r="B331" s="4" t="s">
        <v>145</v>
      </c>
      <c r="C331" s="61"/>
      <c r="E331" s="61"/>
      <c r="G331" s="61"/>
      <c r="I331" s="1"/>
      <c r="K331" s="19"/>
      <c r="N331" s="19"/>
      <c r="V331" s="22"/>
      <c r="W331" s="22"/>
      <c r="X331" s="22"/>
    </row>
    <row r="332" spans="1:26">
      <c r="A332" s="7" t="s">
        <v>194</v>
      </c>
      <c r="B332" s="4" t="s">
        <v>146</v>
      </c>
      <c r="C332" s="61">
        <f>SUMIF($A$456:$A$2539,A332,$C$456:$C$2539)</f>
        <v>1000</v>
      </c>
      <c r="E332" s="61">
        <v>1000</v>
      </c>
      <c r="G332" s="61">
        <f ca="1">SUMIF($A$456:$A$2406,A332,$G$456:$G$2404)</f>
        <v>1</v>
      </c>
      <c r="I332" s="1">
        <v>1</v>
      </c>
      <c r="K332" s="19">
        <v>1</v>
      </c>
      <c r="N332" s="19">
        <v>1</v>
      </c>
    </row>
    <row r="333" spans="1:26">
      <c r="C333" s="61"/>
      <c r="G333" s="61"/>
      <c r="I333" s="1"/>
      <c r="K333" s="19"/>
      <c r="N333" s="19"/>
      <c r="S333" s="28"/>
      <c r="Y333" s="22"/>
      <c r="Z333" s="22"/>
    </row>
    <row r="334" spans="1:26">
      <c r="A334" s="16"/>
      <c r="B334" s="5" t="s">
        <v>279</v>
      </c>
      <c r="C334" s="61"/>
      <c r="D334" s="60">
        <f>SUM(C264:C332)</f>
        <v>19266790.657566369</v>
      </c>
      <c r="F334" s="14">
        <v>14992806.635166366</v>
      </c>
      <c r="G334" s="61"/>
      <c r="H334" s="60">
        <f ca="1">SUM(G264:G332)</f>
        <v>13576277.999999998</v>
      </c>
      <c r="I334" s="1"/>
      <c r="J334" s="14">
        <v>13743581.750540415</v>
      </c>
      <c r="K334" s="19"/>
      <c r="L334" s="14">
        <v>11108237.618189501</v>
      </c>
      <c r="M334" s="28">
        <v>0.28949374943083295</v>
      </c>
      <c r="N334" s="19"/>
      <c r="O334" s="14">
        <v>8895887.1508843806</v>
      </c>
      <c r="P334" s="28">
        <v>0.24869362996417732</v>
      </c>
      <c r="Q334" s="28"/>
      <c r="R334" s="15"/>
      <c r="S334" s="14">
        <v>10178287.734015916</v>
      </c>
      <c r="Y334" s="22"/>
      <c r="Z334" s="22"/>
    </row>
    <row r="335" spans="1:26">
      <c r="C335" s="61"/>
      <c r="G335" s="61"/>
      <c r="I335" s="1"/>
      <c r="K335" s="19"/>
      <c r="N335" s="19"/>
      <c r="Y335" s="22"/>
      <c r="Z335" s="22"/>
    </row>
    <row r="336" spans="1:26">
      <c r="A336" s="6" t="s">
        <v>280</v>
      </c>
      <c r="C336" s="61"/>
      <c r="F336" s="1"/>
      <c r="G336" s="61"/>
      <c r="H336" s="1"/>
      <c r="I336" s="1"/>
      <c r="K336" s="19"/>
      <c r="N336" s="19"/>
      <c r="R336" s="29"/>
      <c r="Y336" s="22"/>
      <c r="Z336" s="22"/>
    </row>
    <row r="337" spans="1:26">
      <c r="C337" s="61"/>
      <c r="G337" s="61"/>
      <c r="H337" s="1"/>
      <c r="I337" s="1"/>
      <c r="K337" s="19"/>
      <c r="N337" s="19"/>
      <c r="Y337" s="22"/>
      <c r="Z337" s="22"/>
    </row>
    <row r="338" spans="1:26">
      <c r="A338" s="7">
        <v>35</v>
      </c>
      <c r="B338" s="4" t="s">
        <v>42</v>
      </c>
      <c r="C338" s="61"/>
      <c r="G338" s="61"/>
      <c r="I338" s="1"/>
      <c r="K338" s="19"/>
      <c r="N338" s="19"/>
      <c r="R338" s="4"/>
      <c r="V338" s="22"/>
      <c r="W338" s="22"/>
      <c r="X338" s="22"/>
      <c r="Y338" s="22"/>
      <c r="Z338" s="22"/>
    </row>
    <row r="339" spans="1:26">
      <c r="A339" s="7">
        <v>352</v>
      </c>
      <c r="B339" s="4" t="s">
        <v>222</v>
      </c>
      <c r="C339" s="61">
        <f>SUMIF($A$456:$A$2539,A339,$C$456:$C$2539)</f>
        <v>0</v>
      </c>
      <c r="E339" s="67">
        <v>0</v>
      </c>
      <c r="F339" s="112"/>
      <c r="G339" s="61">
        <f ca="1">SUMIF($A$456:$A$2406,A339,$G$456:$G$2404)</f>
        <v>1</v>
      </c>
      <c r="I339" s="1">
        <v>1</v>
      </c>
      <c r="K339" s="19">
        <v>1</v>
      </c>
      <c r="N339" s="19">
        <v>1</v>
      </c>
      <c r="R339" s="1">
        <v>1</v>
      </c>
      <c r="V339" s="22"/>
      <c r="W339" s="22"/>
      <c r="X339" s="22"/>
      <c r="Y339" s="22"/>
      <c r="Z339" s="22"/>
    </row>
    <row r="340" spans="1:26">
      <c r="A340" s="7">
        <v>359</v>
      </c>
      <c r="B340" s="4" t="s">
        <v>396</v>
      </c>
      <c r="C340" s="61">
        <f>SUMIF($A$456:$A$2539,A340,$C$456:$C$2539)</f>
        <v>0</v>
      </c>
      <c r="E340" s="67">
        <v>0</v>
      </c>
      <c r="F340" s="112"/>
      <c r="G340" s="61">
        <f ca="1">SUMIF($A$456:$A$2406,A340,$G$456:$G$2404)</f>
        <v>1</v>
      </c>
      <c r="I340" s="1">
        <v>500</v>
      </c>
      <c r="K340" s="19">
        <v>500</v>
      </c>
      <c r="N340" s="19">
        <v>500</v>
      </c>
      <c r="R340" s="1">
        <v>500</v>
      </c>
      <c r="V340" s="22"/>
      <c r="W340" s="22"/>
      <c r="X340" s="22"/>
      <c r="Y340" s="22"/>
      <c r="Z340" s="22"/>
    </row>
    <row r="341" spans="1:26">
      <c r="C341" s="61"/>
      <c r="E341" s="67"/>
      <c r="F341" s="112"/>
      <c r="G341" s="61"/>
      <c r="I341" s="1"/>
      <c r="K341" s="19"/>
      <c r="N341" s="19"/>
      <c r="V341" s="22"/>
      <c r="W341" s="22"/>
      <c r="X341" s="22"/>
      <c r="Y341" s="22"/>
      <c r="Z341" s="22"/>
    </row>
    <row r="342" spans="1:26">
      <c r="A342" s="16"/>
      <c r="B342" s="5" t="s">
        <v>224</v>
      </c>
      <c r="C342" s="61"/>
      <c r="D342" s="46">
        <f>SUM(C339:C340)</f>
        <v>0</v>
      </c>
      <c r="E342" s="67"/>
      <c r="F342" s="46">
        <v>0</v>
      </c>
      <c r="G342" s="61"/>
      <c r="H342" s="60">
        <f ca="1">+G339+G340</f>
        <v>2</v>
      </c>
      <c r="I342" s="66"/>
      <c r="J342" s="60">
        <v>501</v>
      </c>
      <c r="K342" s="19"/>
      <c r="L342" s="14">
        <v>501</v>
      </c>
      <c r="M342" s="28">
        <v>-0.99600798403193613</v>
      </c>
      <c r="N342" s="19"/>
      <c r="O342" s="14">
        <v>501</v>
      </c>
      <c r="P342" s="28">
        <v>0</v>
      </c>
      <c r="Q342" s="28"/>
      <c r="S342" s="14">
        <v>501</v>
      </c>
      <c r="V342" s="22"/>
      <c r="W342" s="22"/>
      <c r="X342" s="22"/>
      <c r="Y342" s="22"/>
      <c r="Z342" s="22"/>
    </row>
    <row r="343" spans="1:26">
      <c r="C343" s="61"/>
      <c r="G343" s="61"/>
      <c r="I343" s="1"/>
      <c r="K343" s="19"/>
      <c r="N343" s="19"/>
      <c r="V343" s="22"/>
      <c r="W343" s="22"/>
      <c r="X343" s="22"/>
      <c r="Y343" s="22"/>
      <c r="Z343" s="22"/>
    </row>
    <row r="344" spans="1:26">
      <c r="A344" s="6" t="s">
        <v>281</v>
      </c>
      <c r="B344" s="6"/>
      <c r="C344" s="61"/>
      <c r="D344" s="6"/>
      <c r="G344" s="61"/>
      <c r="H344" s="6"/>
      <c r="I344" s="21"/>
      <c r="J344" s="6"/>
      <c r="K344" s="19"/>
      <c r="L344" s="6"/>
      <c r="M344" s="6"/>
      <c r="N344" s="19"/>
      <c r="V344" s="22"/>
      <c r="W344" s="22"/>
      <c r="X344" s="22"/>
      <c r="Y344" s="22"/>
      <c r="Z344" s="22"/>
    </row>
    <row r="345" spans="1:26">
      <c r="C345" s="61"/>
      <c r="G345" s="61"/>
      <c r="I345" s="1"/>
      <c r="K345" s="19"/>
      <c r="N345" s="19"/>
      <c r="V345" s="22"/>
      <c r="W345" s="22"/>
      <c r="X345" s="22"/>
      <c r="Y345" s="22"/>
      <c r="Z345" s="22"/>
    </row>
    <row r="346" spans="1:26">
      <c r="A346" s="7">
        <v>44</v>
      </c>
      <c r="B346" s="4" t="s">
        <v>43</v>
      </c>
      <c r="C346" s="61"/>
      <c r="G346" s="61"/>
      <c r="I346" s="1"/>
      <c r="K346" s="19"/>
      <c r="N346" s="19"/>
      <c r="V346" s="22"/>
      <c r="W346" s="22"/>
      <c r="X346" s="22"/>
      <c r="Y346" s="22"/>
      <c r="Z346" s="22"/>
    </row>
    <row r="347" spans="1:26">
      <c r="A347" s="7">
        <v>443</v>
      </c>
      <c r="B347" s="4" t="s">
        <v>49</v>
      </c>
      <c r="C347" s="61">
        <f>SUMIF($A$456:$A$2539,A347,$C$456:$C$2539)</f>
        <v>66769.67</v>
      </c>
      <c r="E347" s="61">
        <v>0</v>
      </c>
      <c r="F347" s="112"/>
      <c r="G347" s="61">
        <f ca="1">SUMIF($A$456:$A$2406,A347,$G$456:$G$2404)+1</f>
        <v>13</v>
      </c>
      <c r="I347" s="1">
        <v>12012</v>
      </c>
      <c r="K347" s="19">
        <v>12012</v>
      </c>
      <c r="N347" s="19">
        <v>12010</v>
      </c>
      <c r="R347" s="19">
        <v>10</v>
      </c>
      <c r="V347" s="22"/>
      <c r="W347" s="22"/>
      <c r="X347" s="22"/>
      <c r="Y347" s="22"/>
      <c r="Z347" s="22"/>
    </row>
    <row r="348" spans="1:26">
      <c r="C348" s="61"/>
      <c r="E348" s="67"/>
      <c r="F348" s="112"/>
      <c r="G348" s="61"/>
      <c r="I348" s="1"/>
      <c r="K348" s="19"/>
      <c r="N348" s="19"/>
      <c r="V348" s="22"/>
      <c r="W348" s="22"/>
      <c r="X348" s="22"/>
      <c r="Y348" s="22"/>
      <c r="Z348" s="22"/>
    </row>
    <row r="349" spans="1:26">
      <c r="A349" s="7">
        <v>46</v>
      </c>
      <c r="B349" s="4" t="s">
        <v>282</v>
      </c>
      <c r="C349" s="61"/>
      <c r="E349" s="67"/>
      <c r="F349" s="112"/>
      <c r="G349" s="61"/>
      <c r="I349" s="1"/>
      <c r="K349" s="19"/>
      <c r="N349" s="19"/>
      <c r="V349" s="22"/>
      <c r="W349" s="22"/>
      <c r="X349" s="22"/>
    </row>
    <row r="350" spans="1:26">
      <c r="A350" s="7">
        <v>462</v>
      </c>
      <c r="B350" s="4" t="s">
        <v>283</v>
      </c>
      <c r="C350" s="61">
        <f>SUMIF($A$456:$A$2539,A350,$C$456:$C$2539)</f>
        <v>0</v>
      </c>
      <c r="E350" s="61">
        <v>0</v>
      </c>
      <c r="F350" s="112"/>
      <c r="G350" s="61">
        <f ca="1">SUMIF($A$456:$A$2406,A350,$G$456:$G$2404)+1</f>
        <v>1163762</v>
      </c>
      <c r="I350" s="1">
        <v>600012</v>
      </c>
      <c r="K350" s="19">
        <v>13</v>
      </c>
      <c r="M350" s="28">
        <v>1.1891941915646739E-2</v>
      </c>
      <c r="N350" s="19">
        <v>11</v>
      </c>
      <c r="R350" s="19">
        <v>10</v>
      </c>
      <c r="V350" s="22"/>
      <c r="W350" s="22"/>
      <c r="X350" s="22"/>
    </row>
    <row r="351" spans="1:26">
      <c r="C351" s="61"/>
      <c r="E351" s="67"/>
      <c r="F351" s="112"/>
      <c r="G351" s="61"/>
      <c r="I351" s="1"/>
      <c r="K351" s="19"/>
      <c r="N351" s="19"/>
      <c r="V351" s="22"/>
      <c r="W351" s="22"/>
      <c r="X351" s="22"/>
    </row>
    <row r="352" spans="1:26">
      <c r="A352" s="7">
        <v>48</v>
      </c>
      <c r="B352" s="4" t="s">
        <v>284</v>
      </c>
      <c r="C352" s="61"/>
      <c r="E352" s="67"/>
      <c r="F352" s="112"/>
      <c r="G352" s="61"/>
      <c r="I352" s="1"/>
      <c r="K352" s="19"/>
      <c r="N352" s="19"/>
      <c r="V352" s="22"/>
      <c r="W352" s="22"/>
      <c r="X352" s="22"/>
    </row>
    <row r="353" spans="1:24">
      <c r="A353" s="7">
        <v>482</v>
      </c>
      <c r="B353" s="4" t="s">
        <v>397</v>
      </c>
      <c r="C353" s="61">
        <f>SUMIF($A$456:$A$2539,A353,$C$456:$C$2539)</f>
        <v>0</v>
      </c>
      <c r="E353" s="67">
        <v>0</v>
      </c>
      <c r="F353" s="112"/>
      <c r="G353" s="61">
        <f ca="1">SUMIF($A$456:$A$2406,A353,$G$456:$G$2404)</f>
        <v>13</v>
      </c>
      <c r="I353" s="1">
        <v>4440</v>
      </c>
      <c r="K353" s="19">
        <v>5412</v>
      </c>
      <c r="N353" s="19">
        <v>5410</v>
      </c>
      <c r="R353" s="19">
        <v>6000</v>
      </c>
      <c r="V353" s="22"/>
      <c r="W353" s="22"/>
      <c r="X353" s="22"/>
    </row>
    <row r="354" spans="1:24">
      <c r="A354" s="7">
        <v>489</v>
      </c>
      <c r="B354" s="4" t="s">
        <v>227</v>
      </c>
      <c r="C354" s="61">
        <f>SUMIF($A$456:$A$2539,A354,$C$456:$C$2539)</f>
        <v>0</v>
      </c>
      <c r="E354" s="67">
        <v>0</v>
      </c>
      <c r="F354" s="112"/>
      <c r="G354" s="61">
        <v>13</v>
      </c>
      <c r="I354" s="1">
        <v>1488</v>
      </c>
      <c r="K354" s="19">
        <v>1812</v>
      </c>
      <c r="N354" s="19">
        <v>1810</v>
      </c>
      <c r="R354" s="19">
        <v>2009</v>
      </c>
      <c r="V354" s="22"/>
      <c r="W354" s="22"/>
      <c r="X354" s="22"/>
    </row>
    <row r="355" spans="1:24">
      <c r="C355" s="61"/>
      <c r="E355" s="67"/>
      <c r="F355" s="112"/>
      <c r="G355" s="61"/>
      <c r="I355" s="1"/>
      <c r="K355" s="19"/>
      <c r="N355" s="19"/>
    </row>
    <row r="356" spans="1:24">
      <c r="A356" s="16"/>
      <c r="B356" s="5" t="s">
        <v>236</v>
      </c>
      <c r="C356" s="61"/>
      <c r="D356" s="60">
        <f>+C347+C350+C353+C354</f>
        <v>66769.67</v>
      </c>
      <c r="E356" s="67"/>
      <c r="F356" s="60">
        <v>0</v>
      </c>
      <c r="G356" s="61"/>
      <c r="H356" s="60">
        <f ca="1">+G347+G350+G353+G354</f>
        <v>1163801</v>
      </c>
      <c r="I356" s="66"/>
      <c r="J356" s="60">
        <v>617952</v>
      </c>
      <c r="K356" s="19"/>
      <c r="L356" s="14">
        <v>19249</v>
      </c>
      <c r="M356" s="28">
        <v>11.990181308119903</v>
      </c>
      <c r="N356" s="19"/>
      <c r="O356" s="14">
        <v>19241</v>
      </c>
      <c r="P356" s="28">
        <v>4.1577880567533754E-4</v>
      </c>
      <c r="Q356" s="28"/>
      <c r="S356" s="14">
        <v>8029</v>
      </c>
    </row>
    <row r="357" spans="1:24">
      <c r="A357" s="16"/>
      <c r="B357" s="5"/>
      <c r="C357" s="61"/>
      <c r="D357" s="5"/>
      <c r="G357" s="61"/>
      <c r="H357" s="66"/>
      <c r="I357" s="66"/>
      <c r="J357" s="66"/>
      <c r="K357" s="19"/>
      <c r="L357" s="15"/>
      <c r="M357" s="28"/>
      <c r="N357" s="19"/>
      <c r="O357" s="15"/>
      <c r="P357" s="28"/>
      <c r="Q357" s="28"/>
      <c r="S357" s="15"/>
    </row>
    <row r="358" spans="1:24">
      <c r="A358" s="6" t="s">
        <v>376</v>
      </c>
      <c r="B358" s="5"/>
      <c r="C358" s="61"/>
      <c r="D358" s="5"/>
      <c r="G358" s="61"/>
      <c r="H358" s="66"/>
      <c r="I358" s="66"/>
      <c r="J358" s="66"/>
      <c r="K358" s="19"/>
      <c r="L358" s="15"/>
      <c r="M358" s="28"/>
      <c r="N358" s="19"/>
      <c r="O358" s="15"/>
      <c r="P358" s="28"/>
      <c r="Q358" s="28"/>
      <c r="S358" s="15"/>
    </row>
    <row r="359" spans="1:24">
      <c r="A359" s="16"/>
      <c r="B359" s="5"/>
      <c r="C359" s="61"/>
      <c r="D359" s="5"/>
      <c r="G359" s="61"/>
      <c r="H359" s="66"/>
      <c r="I359" s="66"/>
      <c r="J359" s="66"/>
      <c r="K359" s="19"/>
      <c r="L359" s="15"/>
      <c r="M359" s="28"/>
      <c r="N359" s="19"/>
      <c r="O359" s="15"/>
      <c r="P359" s="28"/>
      <c r="Q359" s="28"/>
      <c r="S359" s="15"/>
    </row>
    <row r="360" spans="1:24">
      <c r="A360" s="109">
        <v>50</v>
      </c>
      <c r="B360" s="7" t="s">
        <v>377</v>
      </c>
      <c r="C360" s="61">
        <f>C361</f>
        <v>0</v>
      </c>
      <c r="E360" s="61">
        <v>0</v>
      </c>
      <c r="G360" s="61"/>
      <c r="H360" s="66"/>
      <c r="I360" s="66"/>
      <c r="J360" s="66"/>
      <c r="K360" s="19"/>
      <c r="L360" s="15"/>
      <c r="M360" s="28"/>
      <c r="N360" s="19"/>
      <c r="O360" s="15"/>
      <c r="P360" s="28"/>
      <c r="Q360" s="28"/>
      <c r="S360" s="15"/>
    </row>
    <row r="361" spans="1:24">
      <c r="A361" s="109">
        <v>500</v>
      </c>
      <c r="B361" s="7" t="s">
        <v>378</v>
      </c>
      <c r="C361" s="67">
        <v>0</v>
      </c>
      <c r="D361" s="112"/>
      <c r="E361" s="67">
        <v>0</v>
      </c>
      <c r="F361" s="112"/>
      <c r="G361" s="61">
        <v>0</v>
      </c>
      <c r="H361" s="66"/>
      <c r="I361" s="66"/>
      <c r="J361" s="66"/>
      <c r="K361" s="19"/>
      <c r="L361" s="15"/>
      <c r="M361" s="28"/>
      <c r="N361" s="19"/>
      <c r="O361" s="15"/>
      <c r="P361" s="28"/>
      <c r="Q361" s="28"/>
      <c r="S361" s="15"/>
    </row>
    <row r="362" spans="1:24">
      <c r="A362" s="16"/>
      <c r="B362" s="5"/>
      <c r="C362" s="67"/>
      <c r="D362" s="112"/>
      <c r="E362" s="67"/>
      <c r="F362" s="112"/>
      <c r="G362" s="61"/>
      <c r="H362" s="66"/>
      <c r="I362" s="66"/>
      <c r="J362" s="66"/>
      <c r="K362" s="19"/>
      <c r="L362" s="15"/>
      <c r="M362" s="28"/>
      <c r="N362" s="19"/>
      <c r="O362" s="15"/>
      <c r="P362" s="28"/>
      <c r="Q362" s="28"/>
      <c r="S362" s="15"/>
    </row>
    <row r="363" spans="1:24">
      <c r="A363" s="16"/>
      <c r="B363" s="5" t="s">
        <v>239</v>
      </c>
      <c r="C363" s="67"/>
      <c r="D363" s="46">
        <f>C360</f>
        <v>0</v>
      </c>
      <c r="E363" s="67"/>
      <c r="F363" s="46">
        <v>0</v>
      </c>
      <c r="G363" s="61"/>
      <c r="H363" s="60">
        <v>0</v>
      </c>
      <c r="I363" s="66"/>
      <c r="J363" s="66"/>
      <c r="K363" s="19"/>
      <c r="L363" s="15"/>
      <c r="M363" s="28"/>
      <c r="N363" s="19"/>
      <c r="O363" s="15"/>
      <c r="P363" s="28"/>
      <c r="Q363" s="28"/>
      <c r="S363" s="15"/>
    </row>
    <row r="364" spans="1:24">
      <c r="A364" s="8"/>
      <c r="B364" s="35"/>
      <c r="C364" s="61"/>
      <c r="D364" s="35"/>
      <c r="G364" s="61"/>
      <c r="H364" s="35"/>
      <c r="I364" s="103"/>
      <c r="J364" s="35"/>
      <c r="K364" s="19"/>
      <c r="L364" s="35"/>
      <c r="M364" s="35"/>
      <c r="N364" s="19"/>
      <c r="S364" s="28"/>
    </row>
    <row r="365" spans="1:24">
      <c r="A365" s="6" t="s">
        <v>285</v>
      </c>
      <c r="B365" s="6"/>
      <c r="C365" s="61"/>
      <c r="D365" s="6"/>
      <c r="G365" s="61"/>
      <c r="H365" s="6"/>
      <c r="I365" s="21"/>
      <c r="J365" s="6"/>
      <c r="K365" s="19"/>
      <c r="L365" s="6"/>
      <c r="M365" s="6"/>
      <c r="N365" s="19"/>
    </row>
    <row r="366" spans="1:24">
      <c r="C366" s="61"/>
      <c r="G366" s="61"/>
      <c r="I366" s="1"/>
      <c r="K366" s="19"/>
      <c r="N366" s="19"/>
    </row>
    <row r="367" spans="1:24">
      <c r="A367" s="7">
        <v>60</v>
      </c>
      <c r="B367" s="4" t="s">
        <v>316</v>
      </c>
      <c r="C367" s="61"/>
      <c r="G367" s="61"/>
      <c r="I367" s="1"/>
      <c r="K367" s="19"/>
      <c r="N367" s="19"/>
    </row>
    <row r="368" spans="1:24">
      <c r="A368" s="7">
        <v>600</v>
      </c>
      <c r="B368" s="4" t="s">
        <v>398</v>
      </c>
      <c r="C368" s="61">
        <f>SUMIF($A$456:$A$2539,A368,$C$456:$C$2539)</f>
        <v>0</v>
      </c>
      <c r="E368" s="61">
        <v>0</v>
      </c>
      <c r="G368" s="61">
        <f ca="1">SUMIF($A$456:$A$2406,A368,$G$456:$G$2404)</f>
        <v>0</v>
      </c>
      <c r="I368" s="1">
        <v>14</v>
      </c>
      <c r="K368" s="19">
        <v>14</v>
      </c>
      <c r="N368" s="19">
        <v>12</v>
      </c>
      <c r="O368" s="34"/>
      <c r="P368" s="34"/>
      <c r="Q368" s="34"/>
      <c r="R368" s="19">
        <v>11</v>
      </c>
    </row>
    <row r="369" spans="1:18">
      <c r="A369" s="7">
        <v>609</v>
      </c>
      <c r="B369" s="4" t="s">
        <v>399</v>
      </c>
      <c r="C369" s="61">
        <f>SUMIF($A$456:$A$2539,A369,$C$456:$C$2539)</f>
        <v>0</v>
      </c>
      <c r="E369" s="61">
        <v>0</v>
      </c>
      <c r="G369" s="61">
        <f ca="1">SUMIF($A$456:$A$2406,A369,$G$456:$G$2404)</f>
        <v>14394277.433080001</v>
      </c>
      <c r="I369" s="1">
        <v>14</v>
      </c>
      <c r="K369" s="19">
        <v>14</v>
      </c>
      <c r="N369" s="19">
        <v>12</v>
      </c>
      <c r="R369" s="19">
        <v>11</v>
      </c>
    </row>
    <row r="370" spans="1:18">
      <c r="A370" s="7"/>
      <c r="C370" s="61"/>
      <c r="E370" s="61"/>
      <c r="G370" s="61"/>
      <c r="I370" s="1"/>
      <c r="K370" s="19"/>
      <c r="N370" s="19"/>
    </row>
    <row r="371" spans="1:18">
      <c r="A371" s="7">
        <v>61</v>
      </c>
      <c r="B371" s="4" t="s">
        <v>401</v>
      </c>
      <c r="C371" s="61"/>
      <c r="E371" s="61"/>
      <c r="G371" s="61"/>
      <c r="I371" s="1"/>
      <c r="K371" s="19"/>
      <c r="N371" s="19"/>
    </row>
    <row r="372" spans="1:18">
      <c r="A372" s="7">
        <v>610</v>
      </c>
      <c r="B372" s="4" t="s">
        <v>398</v>
      </c>
      <c r="C372" s="61">
        <f>SUMIF($A$456:$A$2539,A372,$C$456:$C$2539)</f>
        <v>0</v>
      </c>
      <c r="E372" s="61">
        <v>0</v>
      </c>
      <c r="G372" s="61">
        <f ca="1">SUMIF($A$456:$A$2406,A372,$G$456:$G$2404)</f>
        <v>0</v>
      </c>
      <c r="I372" s="1">
        <v>14</v>
      </c>
      <c r="K372" s="19">
        <v>14</v>
      </c>
      <c r="N372" s="19">
        <v>12</v>
      </c>
      <c r="R372" s="19">
        <v>11</v>
      </c>
    </row>
    <row r="373" spans="1:18">
      <c r="A373" s="7">
        <v>619</v>
      </c>
      <c r="B373" s="4" t="s">
        <v>400</v>
      </c>
      <c r="C373" s="61">
        <f>SUMIF($A$456:$A$2539,A373,$C$456:$C$2539)</f>
        <v>0</v>
      </c>
      <c r="E373" s="61">
        <v>0</v>
      </c>
      <c r="G373" s="61">
        <f ca="1">SUMIF($A$456:$A$2406,A373,$G$456:$G$2404)</f>
        <v>0</v>
      </c>
      <c r="I373" s="1">
        <v>14</v>
      </c>
      <c r="K373" s="19">
        <v>14</v>
      </c>
      <c r="N373" s="19">
        <v>12</v>
      </c>
      <c r="R373" s="19">
        <v>11</v>
      </c>
    </row>
    <row r="374" spans="1:18">
      <c r="A374" s="7"/>
      <c r="C374" s="61"/>
      <c r="E374" s="61"/>
      <c r="G374" s="61"/>
      <c r="I374" s="1"/>
      <c r="K374" s="19"/>
      <c r="N374" s="19"/>
    </row>
    <row r="375" spans="1:18">
      <c r="A375" s="7">
        <v>62</v>
      </c>
      <c r="B375" s="4" t="s">
        <v>317</v>
      </c>
      <c r="C375" s="61"/>
      <c r="E375" s="61"/>
      <c r="G375" s="61"/>
      <c r="I375" s="1"/>
      <c r="K375" s="19"/>
      <c r="N375" s="19"/>
    </row>
    <row r="376" spans="1:18">
      <c r="A376" s="7">
        <v>621</v>
      </c>
      <c r="B376" s="4" t="s">
        <v>286</v>
      </c>
      <c r="C376" s="61">
        <f t="shared" ref="C376:C383" si="11">SUMIF($A$456:$A$2539,A376,$C$456:$C$2539)</f>
        <v>177417.19</v>
      </c>
      <c r="E376" s="61">
        <v>121000</v>
      </c>
      <c r="G376" s="61">
        <f ca="1">SUMIF($A$456:$A$2406,A376,$G$456:$G$2404)</f>
        <v>177417.19</v>
      </c>
      <c r="I376" s="1">
        <v>14</v>
      </c>
      <c r="K376" s="19">
        <v>14</v>
      </c>
      <c r="N376" s="19">
        <v>12</v>
      </c>
      <c r="R376" s="19">
        <v>41470.89</v>
      </c>
    </row>
    <row r="377" spans="1:18">
      <c r="A377" s="7">
        <v>622</v>
      </c>
      <c r="B377" s="4" t="s">
        <v>258</v>
      </c>
      <c r="C377" s="61">
        <f t="shared" si="11"/>
        <v>12191416.53308</v>
      </c>
      <c r="E377" s="61">
        <v>15152452.260000002</v>
      </c>
      <c r="G377" s="61">
        <v>2643063.9300000002</v>
      </c>
      <c r="I377" s="1">
        <v>2278567.6433333335</v>
      </c>
      <c r="K377" s="19">
        <v>3076197.88</v>
      </c>
      <c r="N377" s="19">
        <v>3813043.36</v>
      </c>
      <c r="R377" s="19">
        <v>6430962.7149999999</v>
      </c>
    </row>
    <row r="378" spans="1:18">
      <c r="A378" s="7">
        <v>623</v>
      </c>
      <c r="B378" s="4" t="s">
        <v>46</v>
      </c>
      <c r="C378" s="61">
        <f t="shared" si="11"/>
        <v>144434.37</v>
      </c>
      <c r="E378" s="61">
        <v>199000</v>
      </c>
      <c r="G378" s="61">
        <v>13</v>
      </c>
      <c r="I378" s="1">
        <v>13</v>
      </c>
      <c r="K378" s="19">
        <v>12.5</v>
      </c>
      <c r="N378" s="19">
        <v>12</v>
      </c>
      <c r="R378" s="19">
        <v>11</v>
      </c>
    </row>
    <row r="379" spans="1:18">
      <c r="A379" s="7">
        <v>624</v>
      </c>
      <c r="B379" s="4" t="s">
        <v>259</v>
      </c>
      <c r="C379" s="61">
        <f t="shared" si="11"/>
        <v>0</v>
      </c>
      <c r="E379" s="61">
        <v>0</v>
      </c>
      <c r="G379" s="61">
        <f ca="1">SUMIF($A$456:$A$2406,A379,$G$456:$G$2404)</f>
        <v>99000</v>
      </c>
      <c r="I379" s="1">
        <v>14</v>
      </c>
      <c r="K379" s="19">
        <v>14</v>
      </c>
      <c r="N379" s="19">
        <v>12</v>
      </c>
      <c r="R379" s="19">
        <v>11</v>
      </c>
    </row>
    <row r="380" spans="1:18">
      <c r="A380" s="7">
        <v>625</v>
      </c>
      <c r="B380" s="4" t="s">
        <v>44</v>
      </c>
      <c r="C380" s="61">
        <f t="shared" si="11"/>
        <v>0</v>
      </c>
      <c r="E380" s="61">
        <v>0</v>
      </c>
      <c r="G380" s="61">
        <f ca="1">SUMIF($A$456:$A$2406,A380,$G$456:$G$2404)</f>
        <v>0</v>
      </c>
      <c r="I380" s="1">
        <v>14</v>
      </c>
      <c r="K380" s="19">
        <v>14</v>
      </c>
      <c r="N380" s="19">
        <v>12</v>
      </c>
      <c r="R380" s="19">
        <v>11</v>
      </c>
    </row>
    <row r="381" spans="1:18">
      <c r="A381" s="7">
        <v>626</v>
      </c>
      <c r="B381" s="4" t="s">
        <v>260</v>
      </c>
      <c r="C381" s="61">
        <f t="shared" si="11"/>
        <v>0</v>
      </c>
      <c r="E381" s="61">
        <v>0</v>
      </c>
      <c r="G381" s="61">
        <f ca="1">SUMIF($A$456:$A$2406,A381,$G$456:$G$2404)</f>
        <v>0</v>
      </c>
      <c r="I381" s="1">
        <v>14</v>
      </c>
      <c r="K381" s="19">
        <v>14</v>
      </c>
      <c r="N381" s="19">
        <v>12</v>
      </c>
      <c r="R381" s="19">
        <v>11</v>
      </c>
    </row>
    <row r="382" spans="1:18">
      <c r="A382" s="7">
        <v>627</v>
      </c>
      <c r="B382" s="4" t="s">
        <v>287</v>
      </c>
      <c r="C382" s="61">
        <f t="shared" si="11"/>
        <v>0</v>
      </c>
      <c r="E382" s="61">
        <v>0</v>
      </c>
      <c r="G382" s="61">
        <f ca="1">SUMIF($A$456:$A$2406,A382,$G$456:$G$2404)</f>
        <v>0</v>
      </c>
      <c r="I382" s="1">
        <v>14</v>
      </c>
      <c r="K382" s="19">
        <v>14</v>
      </c>
      <c r="N382" s="19">
        <v>12</v>
      </c>
      <c r="R382" s="19">
        <v>24075.41</v>
      </c>
    </row>
    <row r="383" spans="1:18">
      <c r="A383" s="7">
        <v>629</v>
      </c>
      <c r="B383" s="4" t="s">
        <v>45</v>
      </c>
      <c r="C383" s="61">
        <f t="shared" si="11"/>
        <v>0</v>
      </c>
      <c r="E383" s="61">
        <v>0</v>
      </c>
      <c r="G383" s="61">
        <f ca="1">SUMIF($A$456:$A$2406,A383,$G$456:$G$2404)</f>
        <v>0</v>
      </c>
      <c r="I383" s="1">
        <v>14</v>
      </c>
      <c r="K383" s="19">
        <v>14</v>
      </c>
      <c r="N383" s="19">
        <v>12</v>
      </c>
      <c r="R383" s="19">
        <v>936</v>
      </c>
    </row>
    <row r="384" spans="1:18">
      <c r="A384" s="7"/>
      <c r="C384" s="61"/>
      <c r="E384" s="61"/>
      <c r="G384" s="61"/>
      <c r="I384" s="1"/>
      <c r="K384" s="19"/>
      <c r="N384" s="19"/>
    </row>
    <row r="385" spans="1:21">
      <c r="A385" s="7">
        <v>63</v>
      </c>
      <c r="B385" s="4" t="s">
        <v>288</v>
      </c>
      <c r="C385" s="61"/>
      <c r="E385" s="61"/>
      <c r="G385" s="61"/>
      <c r="I385" s="1"/>
      <c r="K385" s="19"/>
      <c r="N385" s="19"/>
    </row>
    <row r="386" spans="1:21">
      <c r="A386" s="7">
        <v>631</v>
      </c>
      <c r="B386" s="4" t="s">
        <v>286</v>
      </c>
      <c r="C386" s="61">
        <f t="shared" ref="C386:C393" si="12">SUMIF($A$456:$A$2539,A386,$C$456:$C$2539)</f>
        <v>0</v>
      </c>
      <c r="E386" s="61">
        <v>0</v>
      </c>
      <c r="G386" s="61">
        <v>14</v>
      </c>
      <c r="I386" s="1">
        <v>13</v>
      </c>
      <c r="K386" s="19">
        <v>14</v>
      </c>
      <c r="N386" s="19">
        <v>12</v>
      </c>
      <c r="R386" s="19">
        <v>11</v>
      </c>
      <c r="T386" s="27"/>
      <c r="U386" s="19"/>
    </row>
    <row r="387" spans="1:21">
      <c r="A387" s="7">
        <v>632</v>
      </c>
      <c r="B387" s="4" t="s">
        <v>258</v>
      </c>
      <c r="C387" s="61">
        <f t="shared" si="12"/>
        <v>1638249.15</v>
      </c>
      <c r="E387" s="61">
        <v>2037828.5699999998</v>
      </c>
      <c r="G387" s="61">
        <f t="shared" ref="G387:G393" ca="1" si="13">SUMIF($A$456:$A$2406,A387,$G$456:$G$2404)</f>
        <v>1638249.15</v>
      </c>
      <c r="I387" s="1">
        <v>292095.40919400001</v>
      </c>
      <c r="K387" s="19">
        <v>110010.5</v>
      </c>
      <c r="N387" s="19">
        <v>1000012</v>
      </c>
      <c r="R387" s="19">
        <v>706448.31</v>
      </c>
    </row>
    <row r="388" spans="1:21">
      <c r="A388" s="7">
        <v>633</v>
      </c>
      <c r="B388" s="4" t="s">
        <v>46</v>
      </c>
      <c r="C388" s="61">
        <f t="shared" si="12"/>
        <v>93194.559999999998</v>
      </c>
      <c r="E388" s="61">
        <v>0</v>
      </c>
      <c r="G388" s="61">
        <f t="shared" ca="1" si="13"/>
        <v>93194.559999999998</v>
      </c>
      <c r="I388" s="1">
        <v>13</v>
      </c>
      <c r="K388" s="19">
        <v>12</v>
      </c>
      <c r="N388" s="19">
        <v>12</v>
      </c>
      <c r="R388" s="19">
        <v>11</v>
      </c>
    </row>
    <row r="389" spans="1:21">
      <c r="A389" s="7">
        <v>634</v>
      </c>
      <c r="B389" s="4" t="s">
        <v>259</v>
      </c>
      <c r="C389" s="61">
        <f t="shared" si="12"/>
        <v>0</v>
      </c>
      <c r="E389" s="61">
        <v>0</v>
      </c>
      <c r="G389" s="61">
        <f t="shared" ca="1" si="13"/>
        <v>0</v>
      </c>
      <c r="I389" s="1">
        <v>14</v>
      </c>
      <c r="K389" s="19">
        <v>14</v>
      </c>
      <c r="N389" s="19">
        <v>12</v>
      </c>
      <c r="R389" s="19">
        <v>11</v>
      </c>
    </row>
    <row r="390" spans="1:21">
      <c r="A390" s="7">
        <v>635</v>
      </c>
      <c r="B390" s="4" t="s">
        <v>44</v>
      </c>
      <c r="C390" s="61">
        <f t="shared" si="12"/>
        <v>0</v>
      </c>
      <c r="E390" s="61">
        <v>0</v>
      </c>
      <c r="G390" s="61">
        <f t="shared" ca="1" si="13"/>
        <v>0</v>
      </c>
      <c r="I390" s="1">
        <v>14</v>
      </c>
      <c r="K390" s="19">
        <v>14</v>
      </c>
      <c r="N390" s="19">
        <v>12</v>
      </c>
      <c r="R390" s="19">
        <v>11</v>
      </c>
    </row>
    <row r="391" spans="1:21">
      <c r="A391" s="7">
        <v>636</v>
      </c>
      <c r="B391" s="4" t="s">
        <v>260</v>
      </c>
      <c r="C391" s="61">
        <f t="shared" si="12"/>
        <v>0</v>
      </c>
      <c r="E391" s="61">
        <v>0</v>
      </c>
      <c r="G391" s="61">
        <f t="shared" ca="1" si="13"/>
        <v>0</v>
      </c>
      <c r="I391" s="1">
        <v>14</v>
      </c>
      <c r="K391" s="19">
        <v>14</v>
      </c>
      <c r="N391" s="19">
        <v>12</v>
      </c>
      <c r="R391" s="19">
        <v>11</v>
      </c>
    </row>
    <row r="392" spans="1:21">
      <c r="A392" s="7">
        <v>637</v>
      </c>
      <c r="B392" s="4" t="s">
        <v>287</v>
      </c>
      <c r="C392" s="61">
        <f t="shared" si="12"/>
        <v>120000</v>
      </c>
      <c r="E392" s="61">
        <v>120000</v>
      </c>
      <c r="G392" s="61">
        <f t="shared" ca="1" si="13"/>
        <v>120000</v>
      </c>
      <c r="I392" s="1">
        <v>14</v>
      </c>
      <c r="K392" s="19">
        <v>14</v>
      </c>
      <c r="N392" s="19">
        <v>12</v>
      </c>
      <c r="R392" s="19">
        <v>11</v>
      </c>
    </row>
    <row r="393" spans="1:21">
      <c r="A393" s="7">
        <v>639</v>
      </c>
      <c r="B393" s="4" t="s">
        <v>47</v>
      </c>
      <c r="C393" s="61">
        <f t="shared" si="12"/>
        <v>0</v>
      </c>
      <c r="E393" s="61">
        <v>0</v>
      </c>
      <c r="G393" s="61">
        <f t="shared" ca="1" si="13"/>
        <v>0</v>
      </c>
      <c r="I393" s="1">
        <v>14</v>
      </c>
      <c r="K393" s="19">
        <v>14</v>
      </c>
      <c r="N393" s="19">
        <v>12</v>
      </c>
      <c r="R393" s="19">
        <v>11</v>
      </c>
    </row>
    <row r="394" spans="1:21">
      <c r="A394" s="7"/>
      <c r="C394" s="61"/>
      <c r="E394" s="61"/>
      <c r="G394" s="61"/>
      <c r="I394" s="1"/>
      <c r="K394" s="19"/>
      <c r="N394" s="19"/>
    </row>
    <row r="395" spans="1:21">
      <c r="A395" s="7">
        <v>64</v>
      </c>
      <c r="B395" s="4" t="s">
        <v>402</v>
      </c>
      <c r="C395" s="61"/>
      <c r="E395" s="61"/>
      <c r="G395" s="61"/>
      <c r="I395" s="1"/>
      <c r="K395" s="19"/>
      <c r="N395" s="19"/>
    </row>
    <row r="396" spans="1:21">
      <c r="A396" s="7">
        <v>640</v>
      </c>
      <c r="B396" s="4" t="s">
        <v>402</v>
      </c>
      <c r="C396" s="61">
        <f>SUMIF($A$456:$A$2539,A396,$C$456:$C$2539)</f>
        <v>75000</v>
      </c>
      <c r="E396" s="61">
        <v>300000</v>
      </c>
      <c r="G396" s="61">
        <f ca="1">SUMIF($A$456:$A$2406,A396,$G$456:$G$2404)</f>
        <v>75000</v>
      </c>
      <c r="I396" s="1">
        <v>142012</v>
      </c>
      <c r="K396" s="19">
        <v>200012</v>
      </c>
      <c r="N396" s="19">
        <v>13</v>
      </c>
      <c r="R396" s="19">
        <v>222532.5</v>
      </c>
    </row>
    <row r="397" spans="1:21">
      <c r="A397" s="7">
        <v>641</v>
      </c>
      <c r="B397" s="4" t="s">
        <v>48</v>
      </c>
      <c r="C397" s="61">
        <f>SUMIF($A$456:$A$2539,A397,$C$456:$C$2539)</f>
        <v>0</v>
      </c>
      <c r="E397" s="61">
        <v>0</v>
      </c>
      <c r="G397" s="61">
        <v>13</v>
      </c>
      <c r="I397" s="1">
        <v>14</v>
      </c>
      <c r="K397" s="19">
        <v>14</v>
      </c>
      <c r="N397" s="19">
        <v>12</v>
      </c>
    </row>
    <row r="398" spans="1:21">
      <c r="A398" s="7"/>
      <c r="C398" s="61"/>
      <c r="E398" s="61"/>
      <c r="G398" s="61"/>
      <c r="I398" s="1"/>
      <c r="K398" s="19"/>
      <c r="N398" s="19"/>
    </row>
    <row r="399" spans="1:21">
      <c r="A399" s="7">
        <v>65</v>
      </c>
      <c r="C399" s="61"/>
      <c r="E399" s="61"/>
      <c r="G399" s="61"/>
      <c r="I399" s="1"/>
      <c r="K399" s="19"/>
      <c r="N399" s="19"/>
    </row>
    <row r="400" spans="1:21">
      <c r="A400" s="7" t="s">
        <v>380</v>
      </c>
      <c r="B400" s="4" t="s">
        <v>382</v>
      </c>
      <c r="C400" s="61">
        <f>SUMIF($A$456:$A$2539,A400,$C$456:$C$2539)</f>
        <v>0</v>
      </c>
      <c r="E400" s="61">
        <v>0</v>
      </c>
      <c r="G400" s="61">
        <v>2</v>
      </c>
      <c r="I400" s="1">
        <v>13</v>
      </c>
      <c r="K400" s="19"/>
      <c r="N400" s="19"/>
    </row>
    <row r="401" spans="1:28">
      <c r="A401" s="4" t="s">
        <v>381</v>
      </c>
      <c r="B401" s="4" t="s">
        <v>383</v>
      </c>
      <c r="C401" s="61">
        <f>SUMIF($A$456:$A$2539,A401,$C$456:$C$2539)</f>
        <v>0</v>
      </c>
      <c r="E401" s="61">
        <v>0</v>
      </c>
      <c r="G401" s="61">
        <v>0</v>
      </c>
      <c r="I401" s="1"/>
      <c r="K401" s="19"/>
      <c r="N401" s="19"/>
    </row>
    <row r="402" spans="1:28">
      <c r="A402" s="7"/>
      <c r="C402" s="61"/>
      <c r="E402" s="61"/>
      <c r="G402" s="61"/>
      <c r="I402" s="1"/>
      <c r="K402" s="19"/>
      <c r="N402" s="19"/>
    </row>
    <row r="403" spans="1:28">
      <c r="B403" s="5" t="s">
        <v>289</v>
      </c>
      <c r="C403" s="61"/>
      <c r="D403" s="60">
        <f>SUM(C368:C401)</f>
        <v>14439711.80308</v>
      </c>
      <c r="E403" s="61"/>
      <c r="F403" s="14">
        <v>17930280.830000002</v>
      </c>
      <c r="G403" s="61"/>
      <c r="H403" s="60">
        <f ca="1">SUM(G368:G400)</f>
        <v>19240244.263079997</v>
      </c>
      <c r="I403" s="66"/>
      <c r="J403" s="60">
        <v>2712951.0525273336</v>
      </c>
      <c r="K403" s="19"/>
      <c r="L403" s="14">
        <v>3386482.88</v>
      </c>
      <c r="M403" s="28">
        <v>-0.63838546530343276</v>
      </c>
      <c r="N403" s="19"/>
      <c r="O403" s="14">
        <v>4813296.3600000003</v>
      </c>
      <c r="P403" s="28">
        <v>-0.29643167037402196</v>
      </c>
      <c r="Q403" s="28"/>
      <c r="R403" s="19"/>
      <c r="S403" s="14">
        <v>7426590.8249999993</v>
      </c>
      <c r="AB403" s="120"/>
    </row>
    <row r="404" spans="1:28">
      <c r="A404" s="6" t="s">
        <v>290</v>
      </c>
      <c r="B404" s="6"/>
      <c r="C404" s="61"/>
      <c r="D404" s="6"/>
      <c r="E404" s="61"/>
      <c r="G404" s="61"/>
      <c r="H404" s="6"/>
      <c r="I404" s="21"/>
      <c r="J404" s="21"/>
      <c r="K404" s="19"/>
      <c r="L404" s="6"/>
      <c r="M404" s="6"/>
      <c r="N404" s="19"/>
    </row>
    <row r="405" spans="1:28">
      <c r="C405" s="61"/>
      <c r="E405" s="61"/>
      <c r="F405" s="15"/>
      <c r="G405" s="61"/>
      <c r="I405" s="1"/>
      <c r="K405" s="19"/>
      <c r="N405" s="19"/>
    </row>
    <row r="406" spans="1:28">
      <c r="A406" s="7">
        <v>70</v>
      </c>
      <c r="B406" s="4" t="s">
        <v>318</v>
      </c>
      <c r="C406" s="61"/>
      <c r="E406" s="61"/>
      <c r="F406" s="1"/>
      <c r="G406" s="61"/>
      <c r="I406" s="1"/>
      <c r="K406" s="19"/>
      <c r="N406" s="19"/>
    </row>
    <row r="407" spans="1:28">
      <c r="A407" s="7">
        <v>700</v>
      </c>
      <c r="B407" s="4" t="s">
        <v>318</v>
      </c>
      <c r="C407" s="61">
        <f>SUMIF($A$456:$A$2539,A407,$C$456:$C$2539)</f>
        <v>0</v>
      </c>
      <c r="E407" s="61">
        <v>0</v>
      </c>
      <c r="G407" s="61">
        <v>14</v>
      </c>
      <c r="I407" s="1">
        <v>14</v>
      </c>
      <c r="K407" s="19">
        <v>14</v>
      </c>
      <c r="N407" s="19">
        <v>12</v>
      </c>
      <c r="R407" s="19">
        <v>11</v>
      </c>
    </row>
    <row r="408" spans="1:28">
      <c r="A408" s="7"/>
      <c r="C408" s="61"/>
      <c r="E408" s="61"/>
      <c r="G408" s="61"/>
      <c r="I408" s="1"/>
      <c r="K408" s="19"/>
      <c r="N408" s="19"/>
    </row>
    <row r="409" spans="1:28">
      <c r="A409" s="7">
        <v>73</v>
      </c>
      <c r="B409" s="4" t="s">
        <v>403</v>
      </c>
      <c r="C409" s="61"/>
      <c r="E409" s="61"/>
      <c r="G409" s="61"/>
      <c r="I409" s="1"/>
      <c r="K409" s="19"/>
      <c r="N409" s="19"/>
    </row>
    <row r="410" spans="1:28">
      <c r="A410" s="7">
        <v>730</v>
      </c>
      <c r="B410" s="4" t="s">
        <v>404</v>
      </c>
      <c r="C410" s="61">
        <f>SUMIF($A$456:$A$2539,A410,$C$456:$C$2539)</f>
        <v>0</v>
      </c>
      <c r="E410" s="61">
        <v>0</v>
      </c>
      <c r="G410" s="61">
        <v>14</v>
      </c>
      <c r="I410" s="1">
        <v>14</v>
      </c>
      <c r="K410" s="19">
        <v>14</v>
      </c>
      <c r="N410" s="19">
        <v>12</v>
      </c>
      <c r="R410" s="19">
        <v>11</v>
      </c>
    </row>
    <row r="411" spans="1:28">
      <c r="A411" s="7"/>
      <c r="C411" s="61"/>
      <c r="E411" s="61"/>
      <c r="G411" s="61"/>
      <c r="I411" s="1"/>
      <c r="K411" s="19"/>
      <c r="N411" s="19"/>
    </row>
    <row r="412" spans="1:28">
      <c r="A412" s="7">
        <v>74</v>
      </c>
      <c r="B412" s="4" t="s">
        <v>49</v>
      </c>
      <c r="C412" s="61"/>
      <c r="E412" s="61"/>
      <c r="G412" s="61"/>
      <c r="I412" s="1"/>
      <c r="K412" s="19"/>
      <c r="N412" s="19"/>
    </row>
    <row r="413" spans="1:28">
      <c r="A413" s="7">
        <v>740</v>
      </c>
      <c r="B413" s="4" t="s">
        <v>50</v>
      </c>
      <c r="C413" s="61">
        <f>SUMIF($A$456:$A$2539,A413,$C$456:$C$2539)</f>
        <v>0</v>
      </c>
      <c r="E413" s="61">
        <v>0</v>
      </c>
      <c r="G413" s="61">
        <v>14</v>
      </c>
      <c r="I413" s="1">
        <v>14</v>
      </c>
      <c r="K413" s="19">
        <v>14</v>
      </c>
      <c r="N413" s="19">
        <v>12</v>
      </c>
      <c r="R413" s="19">
        <v>11</v>
      </c>
    </row>
    <row r="414" spans="1:28">
      <c r="A414" s="7"/>
      <c r="C414" s="61"/>
      <c r="E414" s="61"/>
      <c r="G414" s="61"/>
      <c r="I414" s="1"/>
      <c r="K414" s="19"/>
      <c r="N414" s="19"/>
    </row>
    <row r="415" spans="1:28">
      <c r="A415" s="7">
        <v>75</v>
      </c>
      <c r="B415" s="4" t="s">
        <v>291</v>
      </c>
      <c r="C415" s="61"/>
      <c r="E415" s="61"/>
      <c r="G415" s="61"/>
      <c r="I415" s="1"/>
      <c r="K415" s="19"/>
      <c r="N415" s="19"/>
    </row>
    <row r="416" spans="1:28">
      <c r="A416" s="7">
        <v>750</v>
      </c>
      <c r="B416" s="4" t="s">
        <v>51</v>
      </c>
      <c r="C416" s="61">
        <f>SUMIF($A$456:$A$2539,A416,$C$456:$C$2539)</f>
        <v>0</v>
      </c>
      <c r="E416" s="61">
        <v>0</v>
      </c>
      <c r="G416" s="61">
        <v>14</v>
      </c>
      <c r="I416" s="1">
        <v>14</v>
      </c>
      <c r="K416" s="19">
        <v>14</v>
      </c>
      <c r="N416" s="19">
        <v>12</v>
      </c>
      <c r="R416" s="19">
        <v>11</v>
      </c>
    </row>
    <row r="417" spans="1:22">
      <c r="A417" s="7"/>
      <c r="C417" s="61"/>
      <c r="E417" s="61"/>
      <c r="G417" s="61"/>
      <c r="I417" s="1"/>
      <c r="K417" s="19"/>
      <c r="N417" s="19"/>
    </row>
    <row r="418" spans="1:22">
      <c r="A418" s="7">
        <v>76</v>
      </c>
      <c r="B418" s="4" t="s">
        <v>282</v>
      </c>
      <c r="C418" s="61"/>
      <c r="E418" s="61"/>
      <c r="G418" s="61"/>
      <c r="I418" s="1"/>
      <c r="K418" s="19"/>
      <c r="N418" s="19"/>
    </row>
    <row r="419" spans="1:22">
      <c r="A419" s="7">
        <v>762</v>
      </c>
      <c r="B419" s="4" t="s">
        <v>283</v>
      </c>
      <c r="C419" s="61">
        <f>SUMIF($A$456:$A$2539,A419,$C$456:$C$2539)</f>
        <v>0</v>
      </c>
      <c r="E419" s="61">
        <v>0</v>
      </c>
      <c r="G419" s="61">
        <v>14</v>
      </c>
      <c r="I419" s="1">
        <v>14</v>
      </c>
      <c r="K419" s="19">
        <v>14</v>
      </c>
      <c r="N419" s="19">
        <v>12</v>
      </c>
      <c r="R419" s="19">
        <v>11</v>
      </c>
    </row>
    <row r="420" spans="1:22">
      <c r="A420" s="7"/>
      <c r="C420" s="61"/>
      <c r="E420" s="61"/>
      <c r="G420" s="61"/>
      <c r="I420" s="1"/>
      <c r="K420" s="19"/>
      <c r="N420" s="19"/>
    </row>
    <row r="421" spans="1:22">
      <c r="A421" s="7">
        <v>77</v>
      </c>
      <c r="B421" s="4" t="s">
        <v>309</v>
      </c>
      <c r="C421" s="61"/>
      <c r="E421" s="61"/>
      <c r="G421" s="61"/>
      <c r="I421" s="1"/>
      <c r="K421" s="19"/>
      <c r="N421" s="19"/>
    </row>
    <row r="422" spans="1:22">
      <c r="A422" s="7">
        <v>770</v>
      </c>
      <c r="B422" s="4" t="s">
        <v>405</v>
      </c>
      <c r="C422" s="61">
        <f>SUMIF($A$456:$A$2539,A422,$C$456:$C$2539)</f>
        <v>700000</v>
      </c>
      <c r="E422" s="61">
        <v>687556.99</v>
      </c>
      <c r="G422" s="61">
        <f ca="1">SUMIF($A$456:$A$2406,A422,$G$456:$G$2404)</f>
        <v>300001</v>
      </c>
      <c r="I422" s="1">
        <v>600013</v>
      </c>
      <c r="K422" s="19">
        <v>600013</v>
      </c>
      <c r="N422" s="19">
        <v>600011</v>
      </c>
      <c r="P422" s="28">
        <v>3.0773896811527059E-2</v>
      </c>
      <c r="R422" s="19">
        <v>600010</v>
      </c>
      <c r="V422" s="35">
        <v>4.7565484519330026E-8</v>
      </c>
    </row>
    <row r="423" spans="1:22">
      <c r="A423" s="7"/>
      <c r="C423" s="61"/>
      <c r="E423" s="61"/>
      <c r="G423" s="61"/>
      <c r="I423" s="1"/>
      <c r="K423" s="19"/>
      <c r="N423" s="19"/>
    </row>
    <row r="424" spans="1:22">
      <c r="A424" s="7">
        <v>78</v>
      </c>
      <c r="B424" s="4" t="s">
        <v>310</v>
      </c>
      <c r="C424" s="61"/>
      <c r="E424" s="61"/>
      <c r="G424" s="61"/>
      <c r="I424" s="1"/>
      <c r="K424" s="19"/>
      <c r="N424" s="19"/>
    </row>
    <row r="425" spans="1:22">
      <c r="A425" s="7">
        <v>789</v>
      </c>
      <c r="B425" s="4" t="s">
        <v>406</v>
      </c>
      <c r="C425" s="61">
        <v>0</v>
      </c>
      <c r="E425" s="61">
        <v>0</v>
      </c>
      <c r="G425" s="61">
        <v>14</v>
      </c>
      <c r="I425" s="1">
        <v>14</v>
      </c>
      <c r="K425" s="19">
        <v>14</v>
      </c>
      <c r="N425" s="19">
        <v>12</v>
      </c>
      <c r="R425" s="19">
        <v>11</v>
      </c>
    </row>
    <row r="426" spans="1:22">
      <c r="C426" s="61"/>
      <c r="E426" s="61"/>
      <c r="G426" s="61"/>
      <c r="I426" s="1"/>
      <c r="K426" s="19"/>
      <c r="N426" s="19"/>
    </row>
    <row r="427" spans="1:22">
      <c r="B427" s="5" t="s">
        <v>243</v>
      </c>
      <c r="C427" s="61"/>
      <c r="D427" s="60">
        <f>SUM(C407:C425)</f>
        <v>700000</v>
      </c>
      <c r="F427" s="14">
        <v>687556.99</v>
      </c>
      <c r="G427" s="61"/>
      <c r="H427" s="60">
        <f ca="1">SUM(G407:G425)</f>
        <v>300085</v>
      </c>
      <c r="I427" s="66"/>
      <c r="J427" s="60">
        <v>600097</v>
      </c>
      <c r="K427" s="19"/>
      <c r="L427" s="14">
        <v>600097</v>
      </c>
      <c r="M427" s="28">
        <v>-0.99985835623240904</v>
      </c>
      <c r="N427" s="19"/>
      <c r="O427" s="14">
        <v>600083</v>
      </c>
      <c r="P427" s="28">
        <v>2.333010600197305E-5</v>
      </c>
      <c r="Q427" s="28"/>
      <c r="S427" s="14">
        <v>600076</v>
      </c>
    </row>
    <row r="428" spans="1:22">
      <c r="C428" s="61"/>
      <c r="G428" s="61"/>
      <c r="I428" s="1"/>
      <c r="K428" s="19"/>
      <c r="N428" s="19"/>
    </row>
    <row r="429" spans="1:22">
      <c r="A429" s="6" t="s">
        <v>244</v>
      </c>
      <c r="C429" s="61"/>
      <c r="G429" s="61"/>
      <c r="I429" s="1"/>
      <c r="K429" s="19"/>
      <c r="N429" s="19"/>
      <c r="O429" s="19"/>
      <c r="P429" s="19"/>
      <c r="Q429" s="19"/>
    </row>
    <row r="430" spans="1:22">
      <c r="C430" s="61"/>
      <c r="G430" s="61"/>
      <c r="I430" s="1"/>
      <c r="K430" s="19"/>
      <c r="N430" s="19"/>
    </row>
    <row r="431" spans="1:22">
      <c r="A431" s="7">
        <v>83</v>
      </c>
      <c r="B431" s="4" t="s">
        <v>311</v>
      </c>
      <c r="C431" s="61"/>
      <c r="E431" s="61"/>
      <c r="F431" s="1"/>
      <c r="G431" s="61"/>
      <c r="I431" s="1"/>
      <c r="K431" s="19"/>
      <c r="N431" s="19"/>
    </row>
    <row r="432" spans="1:22">
      <c r="A432" s="7">
        <v>830</v>
      </c>
      <c r="B432" s="4" t="s">
        <v>312</v>
      </c>
      <c r="C432" s="61">
        <f>SUMIF($A$456:$A$2539,A432,$C$456:$C$2539)</f>
        <v>80000</v>
      </c>
      <c r="E432" s="61">
        <v>80000</v>
      </c>
      <c r="F432" s="1"/>
      <c r="G432" s="61">
        <f ca="1">SUMIF($A$456:$A$2406,A432,$G$456:$G$2404)</f>
        <v>1</v>
      </c>
      <c r="I432" s="1">
        <v>1</v>
      </c>
      <c r="K432" s="19">
        <v>1</v>
      </c>
      <c r="N432" s="19">
        <v>1</v>
      </c>
      <c r="R432" s="19">
        <v>1</v>
      </c>
    </row>
    <row r="433" spans="1:41">
      <c r="A433" s="7">
        <v>831</v>
      </c>
      <c r="B433" s="7" t="s">
        <v>52</v>
      </c>
      <c r="C433" s="61">
        <f>SUMIF($A$456:$A$2539,A433,$C$456:$C$2539)</f>
        <v>0</v>
      </c>
      <c r="D433" s="7"/>
      <c r="E433" s="61">
        <v>0</v>
      </c>
      <c r="F433" s="1"/>
      <c r="G433" s="61">
        <f ca="1">SUMIF($A$456:$A$2406,A433,$G$456:$G$2404)</f>
        <v>1</v>
      </c>
      <c r="H433" s="7"/>
      <c r="I433" s="61">
        <v>1</v>
      </c>
      <c r="J433" s="7"/>
      <c r="K433" s="19">
        <v>1</v>
      </c>
      <c r="L433" s="7"/>
      <c r="M433" s="7"/>
      <c r="N433" s="19">
        <v>1</v>
      </c>
    </row>
    <row r="434" spans="1:41">
      <c r="A434" s="7"/>
      <c r="B434" s="7"/>
      <c r="C434" s="61"/>
      <c r="D434" s="7"/>
      <c r="E434" s="61"/>
      <c r="F434" s="1"/>
      <c r="G434" s="61"/>
      <c r="H434" s="7"/>
      <c r="I434" s="102"/>
      <c r="J434" s="7"/>
      <c r="K434" s="19"/>
      <c r="L434" s="7"/>
      <c r="M434" s="7"/>
      <c r="N434" s="19"/>
    </row>
    <row r="435" spans="1:41" ht="12" thickBot="1">
      <c r="A435" s="7">
        <v>86</v>
      </c>
      <c r="B435" s="7" t="s">
        <v>12</v>
      </c>
      <c r="C435" s="61"/>
      <c r="D435" s="7"/>
      <c r="E435" s="61"/>
      <c r="F435" s="1"/>
      <c r="G435" s="61"/>
      <c r="H435" s="7"/>
      <c r="I435" s="102"/>
      <c r="J435" s="7"/>
      <c r="K435" s="19"/>
      <c r="L435" s="7"/>
      <c r="M435" s="7"/>
      <c r="N435" s="19"/>
    </row>
    <row r="436" spans="1:41" ht="12" thickBot="1">
      <c r="A436" s="4" t="s">
        <v>11</v>
      </c>
      <c r="B436" s="7" t="s">
        <v>13</v>
      </c>
      <c r="C436" s="61">
        <f>SUMIF($A$456:$A$2539,A436,$C$456:$C$2539)</f>
        <v>1</v>
      </c>
      <c r="D436" s="7"/>
      <c r="E436" s="61">
        <v>1</v>
      </c>
      <c r="F436" s="1"/>
      <c r="G436" s="61">
        <f ca="1">SUMIF($A$456:$A$2406,A436,$G$456:$G$2404)</f>
        <v>1000000</v>
      </c>
      <c r="H436" s="7"/>
      <c r="I436" s="1">
        <v>328196</v>
      </c>
      <c r="K436" s="19"/>
      <c r="N436" s="19"/>
      <c r="O436" s="14">
        <v>2</v>
      </c>
      <c r="P436" s="15"/>
      <c r="Q436" s="15"/>
      <c r="S436" s="14">
        <v>1</v>
      </c>
      <c r="V436" s="95">
        <v>4.7565484519330029E-2</v>
      </c>
    </row>
    <row r="437" spans="1:41">
      <c r="C437" s="61"/>
      <c r="E437" s="61"/>
      <c r="F437" s="1"/>
      <c r="G437" s="4"/>
      <c r="I437" s="1"/>
      <c r="J437" s="1"/>
      <c r="K437" s="19"/>
      <c r="L437" s="1"/>
      <c r="M437" s="1"/>
      <c r="N437" s="25"/>
      <c r="O437" s="142"/>
      <c r="P437" s="142"/>
      <c r="Q437" s="142"/>
      <c r="S437" s="32"/>
    </row>
    <row r="438" spans="1:41">
      <c r="B438" s="5" t="s">
        <v>313</v>
      </c>
      <c r="C438" s="61"/>
      <c r="D438" s="14">
        <f>SUM(C431:C436)</f>
        <v>80001</v>
      </c>
      <c r="E438" s="61"/>
      <c r="F438" s="14">
        <v>80001</v>
      </c>
      <c r="G438" s="61"/>
      <c r="H438" s="60">
        <f ca="1">SUM(G432:G436)</f>
        <v>1000002</v>
      </c>
      <c r="I438" s="66"/>
      <c r="J438" s="60">
        <v>328198</v>
      </c>
      <c r="K438" s="19"/>
      <c r="L438" s="14">
        <v>2</v>
      </c>
      <c r="M438" s="25">
        <v>500000</v>
      </c>
      <c r="N438" s="25"/>
      <c r="O438" s="142"/>
      <c r="P438" s="142"/>
      <c r="Q438" s="142"/>
      <c r="S438" s="32"/>
    </row>
    <row r="439" spans="1:41" ht="12" thickBot="1">
      <c r="B439" s="7"/>
      <c r="C439" s="61"/>
      <c r="D439" s="7"/>
      <c r="E439" s="61"/>
      <c r="F439" s="1"/>
      <c r="G439" s="61"/>
      <c r="H439" s="7"/>
      <c r="I439" s="1"/>
      <c r="J439" s="1"/>
      <c r="K439" s="19"/>
      <c r="L439" s="1"/>
      <c r="M439" s="1"/>
      <c r="N439" s="25"/>
      <c r="O439" s="142"/>
      <c r="P439" s="142"/>
      <c r="Q439" s="142"/>
      <c r="S439" s="32"/>
    </row>
    <row r="440" spans="1:41" s="88" customFormat="1" ht="12" thickBot="1">
      <c r="A440" s="77"/>
      <c r="B440" s="78" t="s">
        <v>314</v>
      </c>
      <c r="C440" s="78"/>
      <c r="D440" s="80">
        <f>+D259+D334+D342+D356+D363+D403+D427+D438</f>
        <v>39065788.560213037</v>
      </c>
      <c r="E440" s="113"/>
      <c r="F440" s="82">
        <v>38150211.225166373</v>
      </c>
      <c r="G440" s="79"/>
      <c r="H440" s="80">
        <f ca="1">+H438+H427+H403+H356+H342+H334+H259</f>
        <v>39421509.263079993</v>
      </c>
      <c r="I440" s="99"/>
      <c r="J440" s="80">
        <v>22364218.553067748</v>
      </c>
      <c r="K440" s="81"/>
      <c r="L440" s="82">
        <v>19497465.780000001</v>
      </c>
      <c r="M440" s="25">
        <v>7.827592385480231E-2</v>
      </c>
      <c r="N440" s="81"/>
      <c r="O440" s="82">
        <v>19110164.18088438</v>
      </c>
      <c r="P440" s="83">
        <v>2.0266785541436239E-2</v>
      </c>
      <c r="Q440" s="83"/>
      <c r="R440" s="84"/>
      <c r="S440" s="85">
        <v>23260075.179863065</v>
      </c>
      <c r="T440" s="81" t="e">
        <v>#REF!</v>
      </c>
      <c r="U440" s="81">
        <v>3.4691765904426575E-3</v>
      </c>
      <c r="V440" s="86">
        <v>7.827592385480231E-2</v>
      </c>
      <c r="W440" s="87">
        <v>1526182.1467568949</v>
      </c>
      <c r="AB440" s="113">
        <f>+D440-F440</f>
        <v>915577.33504666388</v>
      </c>
    </row>
    <row r="441" spans="1:41" hidden="1">
      <c r="I441" s="1"/>
      <c r="AB441" s="51">
        <f>AB440/F440</f>
        <v>2.3999273022181571E-2</v>
      </c>
    </row>
    <row r="442" spans="1:41" hidden="1">
      <c r="A442" s="144"/>
      <c r="B442" s="145" t="s">
        <v>18</v>
      </c>
      <c r="C442" s="145"/>
      <c r="D442" s="145"/>
      <c r="E442" s="146"/>
      <c r="F442" s="144"/>
      <c r="I442" s="1"/>
      <c r="J442" s="1"/>
      <c r="O442" s="19"/>
      <c r="P442" s="19"/>
      <c r="Q442" s="19"/>
    </row>
    <row r="443" spans="1:41" ht="12" hidden="1" thickBot="1">
      <c r="A443" s="144"/>
      <c r="B443" s="144"/>
      <c r="C443" s="144"/>
      <c r="D443" s="144"/>
      <c r="E443" s="146"/>
      <c r="F443" s="144"/>
      <c r="I443" s="1"/>
      <c r="J443" s="1"/>
      <c r="L443" s="19"/>
      <c r="M443" s="19"/>
      <c r="N443" s="19"/>
      <c r="O443" s="19"/>
      <c r="P443" s="19"/>
      <c r="Q443" s="19"/>
    </row>
    <row r="444" spans="1:41" ht="12.75" hidden="1">
      <c r="A444" s="144" t="s">
        <v>19</v>
      </c>
      <c r="B444" s="144" t="s">
        <v>20</v>
      </c>
      <c r="C444" s="144"/>
      <c r="D444" s="147">
        <f>D48+D108+D115</f>
        <v>24993122.630151276</v>
      </c>
      <c r="E444" s="146"/>
      <c r="F444" s="147">
        <v>21354960.43</v>
      </c>
      <c r="G444" s="1"/>
      <c r="H444" s="1"/>
      <c r="I444" s="19"/>
      <c r="J444" s="19">
        <v>19573783.550731629</v>
      </c>
      <c r="K444" s="19">
        <v>0</v>
      </c>
      <c r="L444" s="19">
        <v>16044638.743469179</v>
      </c>
      <c r="M444" s="25">
        <v>0.18306190799228661</v>
      </c>
      <c r="N444" s="19"/>
      <c r="O444" s="19">
        <v>15783787.684237216</v>
      </c>
      <c r="P444" s="19"/>
      <c r="Q444" s="25">
        <v>0.82290893194296766</v>
      </c>
      <c r="R444" s="98"/>
      <c r="S444" s="98"/>
      <c r="T444" s="98"/>
      <c r="V444" s="89">
        <v>0.18306190799228661</v>
      </c>
      <c r="W444" s="90">
        <v>2937162.181426432</v>
      </c>
    </row>
    <row r="445" spans="1:41" ht="12.75" hidden="1">
      <c r="A445" s="144"/>
      <c r="B445" s="144" t="s">
        <v>21</v>
      </c>
      <c r="C445" s="144"/>
      <c r="D445" s="147">
        <f>D121+D160+D172</f>
        <v>14072665.93</v>
      </c>
      <c r="E445" s="147"/>
      <c r="F445" s="147">
        <v>16795250.800000001</v>
      </c>
      <c r="H445" s="1"/>
      <c r="I445" s="19"/>
      <c r="J445" s="19">
        <v>2790435</v>
      </c>
      <c r="K445" s="19">
        <v>0</v>
      </c>
      <c r="L445" s="19">
        <v>3452827.04</v>
      </c>
      <c r="M445" s="25">
        <v>-0.40864486510740483</v>
      </c>
      <c r="N445" s="19"/>
      <c r="O445" s="19">
        <v>3326379.5</v>
      </c>
      <c r="P445" s="19"/>
      <c r="Q445" s="25">
        <v>0.17709106805703237</v>
      </c>
      <c r="R445" s="98"/>
      <c r="S445" s="98"/>
      <c r="T445" s="98"/>
      <c r="V445" s="91">
        <v>-0.40864486510740483</v>
      </c>
      <c r="W445" s="92">
        <v>-1410980.04</v>
      </c>
    </row>
    <row r="446" spans="1:41" ht="13.5" hidden="1" thickBot="1">
      <c r="A446" s="144"/>
      <c r="B446" s="144" t="s">
        <v>23</v>
      </c>
      <c r="C446" s="144"/>
      <c r="D446" s="148">
        <f>SUM(D444:D445)</f>
        <v>39065788.560151279</v>
      </c>
      <c r="E446" s="146"/>
      <c r="F446" s="148">
        <v>38150211.230000004</v>
      </c>
      <c r="I446" s="19"/>
      <c r="J446" s="19">
        <v>22364218.550731629</v>
      </c>
      <c r="K446" s="44"/>
      <c r="L446" s="19">
        <v>19497465.783469178</v>
      </c>
      <c r="M446" s="25">
        <v>7.8275923567482142E-2</v>
      </c>
      <c r="N446" s="19"/>
      <c r="O446" s="19">
        <v>19110167.184237216</v>
      </c>
      <c r="P446" s="19"/>
      <c r="Q446" s="19"/>
      <c r="R446" s="98"/>
      <c r="S446" s="98"/>
      <c r="T446" s="98"/>
      <c r="V446" s="93">
        <v>7.8275923567482142E-2</v>
      </c>
      <c r="W446" s="94">
        <v>1526182.1414264329</v>
      </c>
      <c r="AO446" s="35">
        <f>+D446/F446-1</f>
        <v>2.3999272890822043E-2</v>
      </c>
    </row>
    <row r="447" spans="1:41" ht="12.75" hidden="1">
      <c r="A447" s="144"/>
      <c r="B447" s="144"/>
      <c r="C447" s="144"/>
      <c r="D447" s="144"/>
      <c r="E447" s="146"/>
      <c r="F447" s="144"/>
      <c r="I447" s="19"/>
      <c r="J447" s="19"/>
      <c r="K447" s="44"/>
      <c r="L447" s="19"/>
      <c r="M447" s="19"/>
      <c r="N447" s="19"/>
      <c r="O447" s="19"/>
      <c r="P447" s="19"/>
      <c r="Q447" s="19"/>
      <c r="R447" s="98"/>
      <c r="S447" s="98"/>
      <c r="T447" s="98"/>
    </row>
    <row r="448" spans="1:41" ht="12.75" hidden="1">
      <c r="A448" s="144" t="s">
        <v>22</v>
      </c>
      <c r="B448" s="144" t="s">
        <v>20</v>
      </c>
      <c r="C448" s="147"/>
      <c r="D448" s="147">
        <f>D259+D334+D342+D356+D363</f>
        <v>23846075.757133037</v>
      </c>
      <c r="E448" s="147"/>
      <c r="F448" s="147">
        <v>19452372.405166365</v>
      </c>
      <c r="I448" s="19"/>
      <c r="J448" s="19">
        <v>18722972.500540413</v>
      </c>
      <c r="K448" s="49"/>
      <c r="L448" s="19">
        <v>15510883.908189502</v>
      </c>
      <c r="M448" s="25">
        <v>0.21198505559842751</v>
      </c>
      <c r="N448" s="25">
        <v>0.89418161687926112</v>
      </c>
      <c r="O448" s="19">
        <v>13696782.82088438</v>
      </c>
      <c r="P448" s="19"/>
      <c r="Q448" s="19"/>
      <c r="R448" s="98"/>
      <c r="S448" s="98"/>
      <c r="T448" s="98"/>
      <c r="AA448" s="4">
        <f>+F448/F450</f>
        <v>0.50988898306110331</v>
      </c>
    </row>
    <row r="449" spans="1:28" ht="12.75" hidden="1">
      <c r="A449" s="144"/>
      <c r="B449" s="144" t="s">
        <v>21</v>
      </c>
      <c r="C449" s="147"/>
      <c r="D449" s="147">
        <f>D403+D427+D438</f>
        <v>15219712.80308</v>
      </c>
      <c r="E449" s="147"/>
      <c r="F449" s="147">
        <v>18697838.82</v>
      </c>
      <c r="I449" s="19"/>
      <c r="J449" s="19">
        <v>3641246.0525273336</v>
      </c>
      <c r="K449" s="44"/>
      <c r="L449" s="19">
        <v>3986581.88</v>
      </c>
      <c r="M449" s="25">
        <v>-0.44195591665382006</v>
      </c>
      <c r="N449" s="25">
        <v>0.10581838312073896</v>
      </c>
      <c r="O449" s="19">
        <v>5413381.3599999994</v>
      </c>
      <c r="P449" s="19"/>
      <c r="Q449" s="19"/>
      <c r="R449" s="98"/>
      <c r="S449" s="98"/>
      <c r="T449" s="98"/>
      <c r="AA449" s="4">
        <f>+F449/F450</f>
        <v>0.49011101693889669</v>
      </c>
    </row>
    <row r="450" spans="1:28" ht="12.75" hidden="1">
      <c r="A450" s="144"/>
      <c r="B450" s="144" t="s">
        <v>23</v>
      </c>
      <c r="C450" s="147"/>
      <c r="D450" s="148">
        <f>SUM(D448:D449)</f>
        <v>39065788.560213037</v>
      </c>
      <c r="E450" s="146"/>
      <c r="F450" s="148">
        <v>38150211.225166366</v>
      </c>
      <c r="I450" s="19"/>
      <c r="J450" s="19">
        <v>22364218.553067748</v>
      </c>
      <c r="K450" s="44"/>
      <c r="L450" s="19">
        <v>19497465.788189501</v>
      </c>
      <c r="M450" s="25">
        <v>7.8275923401895264E-2</v>
      </c>
      <c r="N450" s="25">
        <v>1</v>
      </c>
      <c r="O450" s="19">
        <v>19110164.18088438</v>
      </c>
      <c r="P450" s="19"/>
      <c r="Q450" s="19"/>
      <c r="R450" s="98"/>
      <c r="S450" s="98"/>
      <c r="T450" s="98"/>
    </row>
    <row r="451" spans="1:28" ht="12.75" hidden="1">
      <c r="A451" s="149"/>
      <c r="B451" s="149"/>
      <c r="C451" s="149"/>
      <c r="D451" s="149"/>
      <c r="E451" s="146"/>
      <c r="F451" s="149"/>
      <c r="G451" s="73"/>
      <c r="I451" s="19"/>
      <c r="J451" s="19"/>
      <c r="K451" s="44"/>
      <c r="L451" s="19"/>
      <c r="M451" s="19"/>
      <c r="N451" s="19"/>
      <c r="O451" s="19"/>
      <c r="P451" s="19"/>
      <c r="Q451" s="19"/>
      <c r="R451" s="98"/>
      <c r="S451" s="98"/>
      <c r="T451" s="98"/>
    </row>
    <row r="452" spans="1:28" ht="12.75" hidden="1">
      <c r="A452" s="144" t="s">
        <v>24</v>
      </c>
      <c r="B452" s="144" t="s">
        <v>25</v>
      </c>
      <c r="C452" s="147"/>
      <c r="D452" s="147">
        <f>D446-D450</f>
        <v>-6.1757862567901611E-5</v>
      </c>
      <c r="E452" s="146"/>
      <c r="F452" s="147">
        <v>4.8336386680603027E-3</v>
      </c>
      <c r="I452" s="56"/>
      <c r="J452" s="56">
        <v>-2.3361183702945709E-3</v>
      </c>
      <c r="L452" s="1">
        <v>-4.7203227877616882E-3</v>
      </c>
      <c r="M452" s="1"/>
      <c r="O452" s="1">
        <v>3.0033528357744217</v>
      </c>
      <c r="P452" s="1"/>
      <c r="Q452" s="1"/>
      <c r="R452" s="98"/>
      <c r="S452" s="98"/>
      <c r="T452" s="98"/>
      <c r="AA452" s="4">
        <v>5815957</v>
      </c>
      <c r="AB452" s="4">
        <f>+AA452/F450</f>
        <v>0.15244888070667917</v>
      </c>
    </row>
    <row r="453" spans="1:28" ht="12.75" hidden="1">
      <c r="A453" s="144"/>
      <c r="B453" s="144" t="s">
        <v>467</v>
      </c>
      <c r="C453" s="147"/>
      <c r="D453" s="147">
        <f>D444-D448</f>
        <v>1147046.8730182387</v>
      </c>
      <c r="E453" s="146"/>
      <c r="F453" s="147">
        <v>1902588.0248336345</v>
      </c>
      <c r="I453" s="56"/>
      <c r="J453" s="56"/>
      <c r="L453" s="1"/>
      <c r="M453" s="1"/>
      <c r="O453" s="1"/>
      <c r="P453" s="1"/>
      <c r="Q453" s="1"/>
      <c r="R453" s="98"/>
      <c r="S453" s="98"/>
      <c r="T453" s="98"/>
    </row>
    <row r="454" spans="1:28" ht="12.75" hidden="1">
      <c r="A454" s="144"/>
      <c r="B454" s="144" t="s">
        <v>468</v>
      </c>
      <c r="C454" s="147"/>
      <c r="D454" s="147">
        <f>D445-D449</f>
        <v>-1147046.8730800003</v>
      </c>
      <c r="E454" s="146"/>
      <c r="F454" s="147">
        <v>-1902588.0199999996</v>
      </c>
      <c r="I454" s="56"/>
      <c r="J454" s="56"/>
      <c r="L454" s="1"/>
      <c r="M454" s="1"/>
      <c r="O454" s="1"/>
      <c r="P454" s="1"/>
      <c r="Q454" s="1"/>
      <c r="R454" s="98"/>
      <c r="S454" s="98"/>
      <c r="T454" s="98"/>
    </row>
    <row r="455" spans="1:28" ht="12.75" hidden="1">
      <c r="A455" s="44"/>
      <c r="B455" s="44"/>
      <c r="C455" s="49"/>
      <c r="D455" s="44"/>
      <c r="F455" s="44"/>
      <c r="G455" s="73"/>
      <c r="I455" s="19"/>
      <c r="J455" s="19"/>
      <c r="K455" s="44"/>
      <c r="L455" s="19"/>
      <c r="M455" s="19"/>
      <c r="N455" s="19"/>
      <c r="O455" s="19"/>
      <c r="P455" s="19"/>
      <c r="Q455" s="19"/>
      <c r="R455" s="98"/>
      <c r="S455" s="98"/>
      <c r="T455" s="98"/>
      <c r="AA455" s="4">
        <v>5948225</v>
      </c>
      <c r="AB455" s="4">
        <f>+AA455/F450</f>
        <v>0.15591591262478158</v>
      </c>
    </row>
    <row r="456" spans="1:28" hidden="1">
      <c r="D456" s="1"/>
      <c r="E456" s="61"/>
      <c r="F456" s="1"/>
      <c r="I456" s="1"/>
      <c r="O456" s="19"/>
      <c r="P456" s="19"/>
      <c r="Q456" s="19"/>
      <c r="S456" s="32"/>
    </row>
    <row r="457" spans="1:28" ht="12">
      <c r="A457" s="6" t="s">
        <v>469</v>
      </c>
      <c r="C457" s="126"/>
      <c r="E457" s="126"/>
      <c r="G457" s="126">
        <v>2014</v>
      </c>
      <c r="I457" s="1"/>
      <c r="T457" s="30"/>
      <c r="U457" s="31"/>
      <c r="V457" s="35"/>
      <c r="W457" s="35"/>
    </row>
    <row r="458" spans="1:28" ht="12.75">
      <c r="B458" s="98"/>
      <c r="C458" s="132"/>
      <c r="D458" s="135"/>
      <c r="E458" s="132"/>
      <c r="G458" s="5"/>
      <c r="I458" s="1"/>
      <c r="T458" s="30"/>
      <c r="U458" s="31"/>
      <c r="V458" s="35"/>
      <c r="W458" s="35"/>
    </row>
    <row r="459" spans="1:28" ht="12">
      <c r="A459" s="6" t="s">
        <v>248</v>
      </c>
      <c r="C459" s="132"/>
      <c r="D459" s="135"/>
      <c r="E459" s="132"/>
      <c r="G459" s="5" t="s">
        <v>165</v>
      </c>
      <c r="I459" s="1"/>
      <c r="T459" s="30"/>
      <c r="U459" s="31"/>
      <c r="V459" s="35"/>
      <c r="W459" s="35"/>
    </row>
    <row r="460" spans="1:28" ht="12">
      <c r="A460" s="6"/>
      <c r="E460" s="4"/>
      <c r="G460" s="126" t="s">
        <v>166</v>
      </c>
      <c r="I460" s="1"/>
      <c r="T460" s="30"/>
      <c r="U460" s="31"/>
      <c r="V460" s="35"/>
      <c r="W460" s="35"/>
    </row>
    <row r="461" spans="1:28" ht="12">
      <c r="A461" s="12">
        <v>10</v>
      </c>
      <c r="B461" s="6" t="s">
        <v>367</v>
      </c>
      <c r="C461" s="114">
        <f>'[2]Presupuesto 2018'!$F$7</f>
        <v>75649</v>
      </c>
      <c r="E461" s="114">
        <v>74900</v>
      </c>
      <c r="I461" s="1"/>
      <c r="T461" s="30"/>
      <c r="U461" s="31"/>
      <c r="V461" s="35"/>
      <c r="W461" s="35"/>
    </row>
    <row r="462" spans="1:28" ht="12">
      <c r="A462" s="7">
        <v>101</v>
      </c>
      <c r="B462" s="4" t="s">
        <v>366</v>
      </c>
      <c r="C462" s="21">
        <f>'[2]Presupuesto 2018'!F8</f>
        <v>75649</v>
      </c>
      <c r="E462" s="21">
        <v>74900</v>
      </c>
      <c r="I462" s="1"/>
      <c r="T462" s="30"/>
      <c r="U462" s="31"/>
      <c r="V462" s="35"/>
      <c r="W462" s="35"/>
    </row>
    <row r="463" spans="1:28" ht="12">
      <c r="A463" s="4" t="s">
        <v>365</v>
      </c>
      <c r="B463" s="4" t="s">
        <v>368</v>
      </c>
      <c r="C463" s="122">
        <f>'[2]Presupuesto 2018'!F9</f>
        <v>75649</v>
      </c>
      <c r="E463" s="122">
        <v>74900</v>
      </c>
      <c r="I463" s="1"/>
      <c r="T463" s="30"/>
      <c r="U463" s="31"/>
      <c r="V463" s="35"/>
      <c r="W463" s="35"/>
    </row>
    <row r="464" spans="1:28">
      <c r="C464" s="11"/>
      <c r="I464" s="1"/>
    </row>
    <row r="465" spans="1:20">
      <c r="A465" s="12">
        <v>12</v>
      </c>
      <c r="B465" s="6" t="s">
        <v>250</v>
      </c>
      <c r="C465" s="114">
        <f>'[2]Presupuesto 2018'!F11</f>
        <v>1760539.7958666664</v>
      </c>
      <c r="E465" s="114">
        <v>1751148.8366666669</v>
      </c>
      <c r="G465" s="61"/>
      <c r="H465" s="6"/>
      <c r="I465" s="21"/>
      <c r="J465" s="6"/>
      <c r="K465" s="6"/>
      <c r="L465" s="6"/>
      <c r="M465" s="6"/>
      <c r="R465" s="19">
        <v>1879163.13</v>
      </c>
    </row>
    <row r="466" spans="1:20">
      <c r="A466" s="7">
        <v>120</v>
      </c>
      <c r="B466" s="4" t="s">
        <v>188</v>
      </c>
      <c r="C466" s="114">
        <f>'[2]Presupuesto 2018'!F12</f>
        <v>816428.44586666662</v>
      </c>
      <c r="D466" s="121"/>
      <c r="E466" s="21">
        <v>813778.71333333338</v>
      </c>
      <c r="F466" s="121"/>
      <c r="G466" s="61"/>
      <c r="I466" s="1"/>
      <c r="R466" s="19">
        <v>854956.54</v>
      </c>
    </row>
    <row r="467" spans="1:20">
      <c r="A467" s="7" t="s">
        <v>475</v>
      </c>
      <c r="B467" s="4" t="s">
        <v>476</v>
      </c>
      <c r="C467" s="40">
        <f>'[2]Presupuesto 2018'!F13</f>
        <v>291890.88000000012</v>
      </c>
      <c r="D467" s="121"/>
      <c r="E467" s="1">
        <v>309161.39999999979</v>
      </c>
      <c r="F467" s="121"/>
      <c r="G467" s="61"/>
      <c r="I467" s="1"/>
      <c r="R467" s="19"/>
    </row>
    <row r="468" spans="1:20">
      <c r="A468" s="7" t="s">
        <v>477</v>
      </c>
      <c r="B468" s="4" t="s">
        <v>478</v>
      </c>
      <c r="C468" s="40">
        <f>'[2]Presupuesto 2018'!F14</f>
        <v>220108.49999999994</v>
      </c>
      <c r="D468" s="121"/>
      <c r="E468" s="1">
        <v>205336.83999999997</v>
      </c>
      <c r="F468" s="121"/>
      <c r="G468" s="61"/>
      <c r="I468" s="1"/>
      <c r="R468" s="19"/>
    </row>
    <row r="469" spans="1:20">
      <c r="A469" s="7" t="s">
        <v>479</v>
      </c>
      <c r="B469" s="4" t="s">
        <v>480</v>
      </c>
      <c r="C469" s="40">
        <f>'[2]Presupuesto 2018'!F15</f>
        <v>0</v>
      </c>
      <c r="D469" s="121"/>
      <c r="E469" s="1">
        <v>0</v>
      </c>
      <c r="F469" s="121"/>
      <c r="G469" s="61"/>
      <c r="I469" s="1"/>
      <c r="R469" s="19"/>
    </row>
    <row r="470" spans="1:20">
      <c r="A470" s="7" t="s">
        <v>481</v>
      </c>
      <c r="B470" s="4" t="s">
        <v>482</v>
      </c>
      <c r="C470" s="40">
        <f>'[2]Presupuesto 2018'!F16</f>
        <v>8814.119999999999</v>
      </c>
      <c r="D470" s="121"/>
      <c r="E470" s="1">
        <v>8726.76</v>
      </c>
      <c r="F470" s="121"/>
      <c r="G470" s="61"/>
      <c r="I470" s="1"/>
      <c r="R470" s="19"/>
    </row>
    <row r="471" spans="1:20">
      <c r="A471" s="7" t="s">
        <v>483</v>
      </c>
      <c r="B471" s="4" t="s">
        <v>484</v>
      </c>
      <c r="C471" s="40">
        <f>'[2]Presupuesto 2018'!F17</f>
        <v>14671.439999999999</v>
      </c>
      <c r="D471" s="121"/>
      <c r="E471" s="1">
        <v>14526</v>
      </c>
      <c r="F471" s="121"/>
      <c r="G471" s="61"/>
      <c r="I471" s="1"/>
      <c r="R471" s="19"/>
    </row>
    <row r="472" spans="1:20">
      <c r="A472" s="7" t="s">
        <v>485</v>
      </c>
      <c r="B472" s="4" t="s">
        <v>486</v>
      </c>
      <c r="C472" s="40">
        <f>'[2]Presupuesto 2018'!F18</f>
        <v>0</v>
      </c>
      <c r="D472" s="121"/>
      <c r="E472" s="1">
        <v>0</v>
      </c>
      <c r="F472" s="121"/>
      <c r="G472" s="61"/>
      <c r="I472" s="1"/>
      <c r="R472" s="19"/>
    </row>
    <row r="473" spans="1:20">
      <c r="A473" s="4" t="s">
        <v>168</v>
      </c>
      <c r="B473" s="4" t="s">
        <v>171</v>
      </c>
      <c r="C473" s="1">
        <f>'[2]Presupuesto 2018'!F19</f>
        <v>85408.400000000023</v>
      </c>
      <c r="D473" s="121"/>
      <c r="E473" s="122">
        <v>82055.659999999974</v>
      </c>
      <c r="F473" s="121"/>
      <c r="G473" s="61">
        <v>76541.01999999999</v>
      </c>
      <c r="I473" s="1">
        <v>72767.509999999995</v>
      </c>
      <c r="K473" s="1">
        <v>71018.59</v>
      </c>
      <c r="N473" s="19">
        <v>71815.22</v>
      </c>
      <c r="T473" s="22">
        <v>13</v>
      </c>
    </row>
    <row r="474" spans="1:20">
      <c r="A474" s="4" t="s">
        <v>169</v>
      </c>
      <c r="B474" s="4" t="s">
        <v>487</v>
      </c>
      <c r="C474" s="1">
        <f>'[2]Presupuesto 2018'!F20</f>
        <v>0</v>
      </c>
      <c r="D474" s="121"/>
      <c r="E474" s="122">
        <v>0</v>
      </c>
      <c r="F474" s="121"/>
      <c r="G474" s="61">
        <v>446832.99999999983</v>
      </c>
      <c r="I474" s="1">
        <v>480521.76</v>
      </c>
      <c r="K474" s="1">
        <v>478720.92</v>
      </c>
      <c r="N474" s="19">
        <v>513549.48</v>
      </c>
      <c r="T474" s="22">
        <v>14</v>
      </c>
    </row>
    <row r="475" spans="1:20">
      <c r="A475" s="4" t="s">
        <v>170</v>
      </c>
      <c r="B475" s="4" t="s">
        <v>172</v>
      </c>
      <c r="C475" s="1">
        <f>'[2]Presupuesto 2018'!F21</f>
        <v>195535.10586666656</v>
      </c>
      <c r="D475" s="121"/>
      <c r="E475" s="122">
        <v>193972.05333333369</v>
      </c>
      <c r="F475" s="121"/>
      <c r="G475" s="61">
        <v>164535.93000000002</v>
      </c>
      <c r="I475" s="1">
        <v>174594.69</v>
      </c>
      <c r="K475" s="1">
        <v>174680.41</v>
      </c>
      <c r="N475" s="19">
        <v>221670.08</v>
      </c>
      <c r="T475" s="22">
        <v>15</v>
      </c>
    </row>
    <row r="476" spans="1:20">
      <c r="A476" s="7">
        <v>121</v>
      </c>
      <c r="B476" s="4" t="s">
        <v>189</v>
      </c>
      <c r="C476" s="114">
        <f>'[2]Presupuesto 2018'!F22</f>
        <v>944109.34999999963</v>
      </c>
      <c r="D476" s="121"/>
      <c r="E476" s="21">
        <v>937368.12333333353</v>
      </c>
      <c r="F476" s="121"/>
      <c r="G476" s="61"/>
      <c r="I476" s="1"/>
      <c r="K476" s="1"/>
      <c r="R476" s="19">
        <v>1024205.59</v>
      </c>
    </row>
    <row r="477" spans="1:20">
      <c r="A477" s="7" t="s">
        <v>325</v>
      </c>
      <c r="B477" s="4" t="s">
        <v>196</v>
      </c>
      <c r="C477" s="1">
        <f>'[2]Presupuesto 2018'!F23</f>
        <v>308149.19999999984</v>
      </c>
      <c r="D477" s="121"/>
      <c r="E477" s="122">
        <v>306036.60000000009</v>
      </c>
      <c r="F477" s="121"/>
      <c r="G477" s="61">
        <v>259133.84000000005</v>
      </c>
      <c r="I477" s="1">
        <v>275912.40000000002</v>
      </c>
      <c r="K477" s="1">
        <v>275912.40000000002</v>
      </c>
      <c r="N477" s="19">
        <v>300414.96000000002</v>
      </c>
      <c r="T477" s="22">
        <v>17</v>
      </c>
    </row>
    <row r="478" spans="1:20">
      <c r="A478" s="7" t="s">
        <v>190</v>
      </c>
      <c r="B478" s="4" t="s">
        <v>197</v>
      </c>
      <c r="C478" s="1">
        <f>'[2]Presupuesto 2018'!F24</f>
        <v>554880.19999999984</v>
      </c>
      <c r="D478" s="121"/>
      <c r="E478" s="122">
        <v>549782.94000000006</v>
      </c>
      <c r="F478" s="121"/>
      <c r="G478" s="61">
        <v>473938.9200000001</v>
      </c>
      <c r="I478" s="1">
        <v>503853.48</v>
      </c>
      <c r="K478" s="1">
        <v>505046.88</v>
      </c>
      <c r="N478" s="19">
        <v>555300.48</v>
      </c>
      <c r="T478" s="22">
        <v>18</v>
      </c>
    </row>
    <row r="479" spans="1:20">
      <c r="A479" s="7" t="s">
        <v>195</v>
      </c>
      <c r="B479" s="4" t="s">
        <v>198</v>
      </c>
      <c r="C479" s="1">
        <f>'[2]Presupuesto 2018'!F25</f>
        <v>81079.950000000012</v>
      </c>
      <c r="D479" s="121"/>
      <c r="E479" s="122">
        <v>81548.583333333328</v>
      </c>
      <c r="F479" s="121"/>
      <c r="G479" s="61">
        <v>69699.10000000002</v>
      </c>
      <c r="I479" s="1">
        <v>78620.460000000006</v>
      </c>
      <c r="K479" s="1">
        <v>78244.38</v>
      </c>
      <c r="N479" s="19">
        <v>84991.66</v>
      </c>
      <c r="T479" s="22">
        <v>19</v>
      </c>
    </row>
    <row r="480" spans="1:20">
      <c r="A480" s="7">
        <v>122</v>
      </c>
      <c r="B480" s="4" t="s">
        <v>186</v>
      </c>
      <c r="C480" s="114">
        <f>'[2]Presupuesto 2018'!F26</f>
        <v>1</v>
      </c>
      <c r="D480" s="121"/>
      <c r="E480" s="21">
        <v>1</v>
      </c>
      <c r="F480" s="121"/>
      <c r="G480" s="61"/>
      <c r="I480" s="1"/>
      <c r="K480" s="1"/>
      <c r="R480" s="19">
        <v>1</v>
      </c>
    </row>
    <row r="481" spans="1:20">
      <c r="A481" s="4" t="s">
        <v>326</v>
      </c>
      <c r="B481" s="4" t="s">
        <v>422</v>
      </c>
      <c r="C481" s="1">
        <f>'[2]Presupuesto 2018'!F27</f>
        <v>1</v>
      </c>
      <c r="D481" s="121"/>
      <c r="E481" s="122">
        <v>1</v>
      </c>
      <c r="F481" s="121"/>
      <c r="G481" s="61">
        <v>1</v>
      </c>
      <c r="I481" s="1">
        <v>1</v>
      </c>
      <c r="K481" s="1">
        <v>1</v>
      </c>
      <c r="N481" s="19">
        <v>1</v>
      </c>
      <c r="T481" s="22">
        <v>21</v>
      </c>
    </row>
    <row r="482" spans="1:20">
      <c r="A482" s="7">
        <v>127</v>
      </c>
      <c r="B482" s="4" t="s">
        <v>174</v>
      </c>
      <c r="C482" s="114">
        <f>'[2]Presupuesto 2018'!F28</f>
        <v>1</v>
      </c>
      <c r="D482" s="121"/>
      <c r="E482" s="21">
        <v>1</v>
      </c>
      <c r="F482" s="121"/>
      <c r="G482" s="61"/>
      <c r="I482" s="1"/>
      <c r="K482" s="1"/>
      <c r="R482" s="19">
        <v>10494.577845642199</v>
      </c>
    </row>
    <row r="483" spans="1:20">
      <c r="A483" s="4" t="s">
        <v>173</v>
      </c>
      <c r="B483" s="4" t="s">
        <v>174</v>
      </c>
      <c r="C483" s="1">
        <f>'[2]Presupuesto 2018'!F29</f>
        <v>1</v>
      </c>
      <c r="D483" s="121"/>
      <c r="E483" s="122">
        <v>1</v>
      </c>
      <c r="F483" s="121"/>
      <c r="G483" s="61">
        <v>1</v>
      </c>
      <c r="I483" s="1">
        <v>5282.92</v>
      </c>
      <c r="K483" s="1">
        <v>5274.98</v>
      </c>
      <c r="N483" s="19">
        <v>5877.45</v>
      </c>
      <c r="R483" s="19">
        <v>10494.577845642199</v>
      </c>
      <c r="T483" s="22">
        <v>23</v>
      </c>
    </row>
    <row r="484" spans="1:20">
      <c r="C484" s="122"/>
      <c r="D484" s="121"/>
      <c r="E484" s="122"/>
      <c r="F484" s="121"/>
      <c r="G484" s="61"/>
      <c r="I484" s="1"/>
      <c r="K484" s="1"/>
    </row>
    <row r="485" spans="1:20">
      <c r="A485" s="12">
        <v>13</v>
      </c>
      <c r="B485" s="6" t="s">
        <v>251</v>
      </c>
      <c r="C485" s="21">
        <f>'[2]Presupuesto 2018'!F31</f>
        <v>1289453.1301999995</v>
      </c>
      <c r="E485" s="114">
        <v>1263606.29</v>
      </c>
      <c r="G485" s="61"/>
      <c r="H485" s="6"/>
      <c r="I485" s="21"/>
      <c r="J485" s="6"/>
      <c r="K485" s="1"/>
      <c r="L485" s="6"/>
      <c r="M485" s="6"/>
      <c r="R485" s="19">
        <v>1623556.4831901588</v>
      </c>
    </row>
    <row r="486" spans="1:20">
      <c r="A486" s="7">
        <v>130</v>
      </c>
      <c r="B486" s="4" t="s">
        <v>181</v>
      </c>
      <c r="C486" s="122">
        <f>'[2]Presupuesto 2018'!F32</f>
        <v>1289450.1301999995</v>
      </c>
      <c r="D486" s="121"/>
      <c r="E486" s="21">
        <v>1189760.98</v>
      </c>
      <c r="F486" s="121"/>
      <c r="G486" s="61"/>
      <c r="I486" s="1"/>
      <c r="K486" s="1"/>
      <c r="R486" s="19"/>
    </row>
    <row r="487" spans="1:20">
      <c r="A487" s="4" t="s">
        <v>327</v>
      </c>
      <c r="B487" s="4" t="s">
        <v>423</v>
      </c>
      <c r="C487" s="122">
        <f>'[2]Presupuesto 2018'!F33</f>
        <v>597396.08019999985</v>
      </c>
      <c r="D487" s="121"/>
      <c r="E487" s="122">
        <v>567947.15</v>
      </c>
      <c r="F487" s="121"/>
      <c r="G487" s="61">
        <v>597914.90999999992</v>
      </c>
      <c r="I487" s="1">
        <v>560154.01</v>
      </c>
      <c r="K487" s="1">
        <v>553930.38</v>
      </c>
      <c r="N487" s="19">
        <v>587797.38</v>
      </c>
      <c r="R487" s="19">
        <v>632440.73</v>
      </c>
      <c r="T487" s="22">
        <v>27</v>
      </c>
    </row>
    <row r="488" spans="1:20">
      <c r="A488" s="4" t="s">
        <v>328</v>
      </c>
      <c r="B488" s="4" t="s">
        <v>176</v>
      </c>
      <c r="C488" s="122">
        <f>'[2]Presupuesto 2018'!F34</f>
        <v>3881.47</v>
      </c>
      <c r="D488" s="121"/>
      <c r="E488" s="122">
        <v>3881.47</v>
      </c>
      <c r="F488" s="121"/>
      <c r="G488" s="61">
        <v>3881.47</v>
      </c>
      <c r="I488" s="1">
        <v>9703.66</v>
      </c>
      <c r="K488" s="1">
        <v>9703.66</v>
      </c>
      <c r="N488" s="19">
        <v>9703.66</v>
      </c>
      <c r="R488" s="19">
        <v>9674.6391284400015</v>
      </c>
      <c r="T488" s="22">
        <v>28</v>
      </c>
    </row>
    <row r="489" spans="1:20">
      <c r="A489" s="4" t="s">
        <v>175</v>
      </c>
      <c r="B489" s="4" t="s">
        <v>424</v>
      </c>
      <c r="C489" s="122">
        <f>'[2]Presupuesto 2018'!F35</f>
        <v>688172.57999999973</v>
      </c>
      <c r="D489" s="121"/>
      <c r="E489" s="122">
        <v>617932.35999999987</v>
      </c>
      <c r="F489" s="121"/>
      <c r="G489" s="61">
        <v>627047.5199999999</v>
      </c>
      <c r="I489" s="1">
        <v>601012.19999999995</v>
      </c>
      <c r="K489" s="1">
        <v>588359.04</v>
      </c>
      <c r="N489" s="19">
        <v>635986.92000000004</v>
      </c>
      <c r="R489" s="19">
        <v>684190.04999999946</v>
      </c>
      <c r="T489" s="22">
        <v>29</v>
      </c>
    </row>
    <row r="490" spans="1:20">
      <c r="A490" s="7">
        <v>131</v>
      </c>
      <c r="B490" s="4" t="s">
        <v>178</v>
      </c>
      <c r="C490" s="122">
        <f>'[2]Presupuesto 2018'!F36</f>
        <v>0</v>
      </c>
      <c r="D490" s="121"/>
      <c r="E490" s="21">
        <v>73842.31</v>
      </c>
      <c r="F490" s="121"/>
      <c r="G490" s="61"/>
      <c r="I490" s="1"/>
      <c r="K490" s="1"/>
    </row>
    <row r="491" spans="1:20">
      <c r="A491" s="4" t="s">
        <v>177</v>
      </c>
      <c r="B491" s="4" t="s">
        <v>178</v>
      </c>
      <c r="C491" s="122">
        <f>'[2]Presupuesto 2018'!F37</f>
        <v>0</v>
      </c>
      <c r="D491" s="121"/>
      <c r="E491" s="122">
        <v>73842.31</v>
      </c>
      <c r="F491" s="121"/>
      <c r="G491" s="61">
        <v>110664.48000000001</v>
      </c>
      <c r="I491" s="1">
        <v>255237.6</v>
      </c>
      <c r="K491" s="1">
        <v>290742.84000000003</v>
      </c>
      <c r="N491" s="19">
        <v>305994.23</v>
      </c>
      <c r="R491" s="19">
        <v>202270.46</v>
      </c>
      <c r="T491" s="22">
        <v>31</v>
      </c>
    </row>
    <row r="492" spans="1:20">
      <c r="A492" s="7">
        <v>132</v>
      </c>
      <c r="B492" s="4" t="s">
        <v>186</v>
      </c>
      <c r="C492" s="122">
        <f>'[2]Presupuesto 2018'!F38</f>
        <v>2</v>
      </c>
      <c r="D492" s="121"/>
      <c r="E492" s="21">
        <v>2</v>
      </c>
      <c r="F492" s="121"/>
      <c r="G492" s="61"/>
      <c r="I492" s="1"/>
      <c r="K492" s="1"/>
      <c r="R492" s="19">
        <v>1</v>
      </c>
      <c r="T492" s="22">
        <v>32</v>
      </c>
    </row>
    <row r="493" spans="1:20">
      <c r="A493" s="4" t="s">
        <v>179</v>
      </c>
      <c r="B493" s="4" t="s">
        <v>181</v>
      </c>
      <c r="C493" s="122">
        <f>'[2]Presupuesto 2018'!F39</f>
        <v>1</v>
      </c>
      <c r="D493" s="121"/>
      <c r="E493" s="122">
        <v>1</v>
      </c>
      <c r="F493" s="121"/>
      <c r="G493" s="61">
        <v>1</v>
      </c>
      <c r="I493" s="1">
        <v>1</v>
      </c>
      <c r="K493" s="1">
        <v>1</v>
      </c>
      <c r="N493" s="19">
        <v>1</v>
      </c>
      <c r="T493" s="22">
        <v>33</v>
      </c>
    </row>
    <row r="494" spans="1:20">
      <c r="A494" s="4" t="s">
        <v>180</v>
      </c>
      <c r="B494" s="4" t="s">
        <v>182</v>
      </c>
      <c r="C494" s="122">
        <f>'[2]Presupuesto 2018'!F40</f>
        <v>1</v>
      </c>
      <c r="D494" s="121"/>
      <c r="E494" s="122">
        <v>1</v>
      </c>
      <c r="F494" s="121"/>
      <c r="G494" s="61">
        <v>1</v>
      </c>
      <c r="I494" s="1">
        <v>1</v>
      </c>
      <c r="K494" s="1">
        <v>1</v>
      </c>
      <c r="N494" s="19">
        <v>1</v>
      </c>
      <c r="T494" s="22">
        <v>34</v>
      </c>
    </row>
    <row r="495" spans="1:20">
      <c r="A495" s="7">
        <v>137</v>
      </c>
      <c r="B495" s="4" t="s">
        <v>174</v>
      </c>
      <c r="C495" s="122">
        <f>'[2]Presupuesto 2018'!F41</f>
        <v>1</v>
      </c>
      <c r="D495" s="121"/>
      <c r="E495" s="21">
        <v>1</v>
      </c>
      <c r="F495" s="121"/>
      <c r="G495" s="61"/>
      <c r="I495" s="1"/>
      <c r="K495" s="1"/>
      <c r="R495" s="19">
        <v>7391.8373999999967</v>
      </c>
    </row>
    <row r="496" spans="1:20">
      <c r="A496" s="7" t="s">
        <v>199</v>
      </c>
      <c r="B496" s="4" t="s">
        <v>174</v>
      </c>
      <c r="C496" s="122">
        <f>'[2]Presupuesto 2018'!F42</f>
        <v>1</v>
      </c>
      <c r="D496" s="121"/>
      <c r="E496" s="122">
        <v>1</v>
      </c>
      <c r="F496" s="121"/>
      <c r="G496" s="61">
        <v>1</v>
      </c>
      <c r="I496" s="1">
        <v>3858.66</v>
      </c>
      <c r="K496" s="1">
        <v>3802.03</v>
      </c>
      <c r="N496" s="19">
        <v>4123.49</v>
      </c>
      <c r="R496" s="19">
        <v>7391.8373999999967</v>
      </c>
      <c r="T496" s="22">
        <v>36</v>
      </c>
    </row>
    <row r="497" spans="1:20">
      <c r="C497" s="122"/>
      <c r="D497" s="121"/>
      <c r="E497" s="122"/>
      <c r="F497" s="121"/>
      <c r="G497" s="61"/>
      <c r="I497" s="1"/>
      <c r="K497" s="1"/>
    </row>
    <row r="498" spans="1:20">
      <c r="A498" s="12">
        <v>14</v>
      </c>
      <c r="B498" s="6" t="s">
        <v>252</v>
      </c>
      <c r="C498" s="21">
        <f>'[2]Presupuesto 2018'!F44</f>
        <v>22012.762000000002</v>
      </c>
      <c r="E498" s="114">
        <v>17532.240000000002</v>
      </c>
      <c r="G498" s="61"/>
      <c r="H498" s="6"/>
      <c r="I498" s="21"/>
      <c r="J498" s="6"/>
      <c r="K498" s="1"/>
      <c r="L498" s="6"/>
      <c r="M498" s="6"/>
      <c r="R498" s="19">
        <v>1</v>
      </c>
    </row>
    <row r="499" spans="1:20">
      <c r="A499" s="7">
        <v>143</v>
      </c>
      <c r="B499" s="4" t="s">
        <v>201</v>
      </c>
      <c r="C499" s="122">
        <f>'[2]Presupuesto 2018'!F45</f>
        <v>22011.762000000002</v>
      </c>
      <c r="D499" s="121"/>
      <c r="E499" s="21">
        <v>17531.240000000002</v>
      </c>
      <c r="F499" s="121"/>
      <c r="G499" s="61"/>
      <c r="I499" s="1"/>
      <c r="K499" s="1"/>
    </row>
    <row r="500" spans="1:20">
      <c r="A500" s="7" t="s">
        <v>184</v>
      </c>
      <c r="B500" s="4" t="s">
        <v>200</v>
      </c>
      <c r="C500" s="122">
        <f>'[2]Presupuesto 2018'!F46</f>
        <v>22011.762000000002</v>
      </c>
      <c r="D500" s="121"/>
      <c r="E500" s="122">
        <v>17531.240000000002</v>
      </c>
      <c r="F500" s="121"/>
      <c r="G500" s="61">
        <v>1</v>
      </c>
      <c r="I500" s="1">
        <v>1</v>
      </c>
      <c r="K500" s="1">
        <v>1</v>
      </c>
      <c r="N500" s="19">
        <v>1</v>
      </c>
      <c r="R500" s="19">
        <v>1</v>
      </c>
      <c r="T500" s="22">
        <v>40</v>
      </c>
    </row>
    <row r="501" spans="1:20">
      <c r="A501" s="7">
        <v>147</v>
      </c>
      <c r="B501" s="4" t="s">
        <v>174</v>
      </c>
      <c r="C501" s="122">
        <f>'[2]Presupuesto 2018'!F47</f>
        <v>1</v>
      </c>
      <c r="D501" s="121"/>
      <c r="E501" s="21">
        <v>1</v>
      </c>
      <c r="F501" s="121"/>
      <c r="G501" s="61"/>
      <c r="I501" s="1"/>
      <c r="K501" s="1"/>
    </row>
    <row r="502" spans="1:20">
      <c r="A502" s="7" t="s">
        <v>183</v>
      </c>
      <c r="B502" s="4" t="s">
        <v>174</v>
      </c>
      <c r="C502" s="122">
        <f>'[2]Presupuesto 2018'!F48</f>
        <v>1</v>
      </c>
      <c r="D502" s="121"/>
      <c r="E502" s="122">
        <v>1</v>
      </c>
      <c r="F502" s="121"/>
      <c r="G502" s="61">
        <v>1</v>
      </c>
      <c r="I502" s="1">
        <v>1</v>
      </c>
      <c r="K502" s="1">
        <v>1</v>
      </c>
      <c r="N502" s="19">
        <v>1</v>
      </c>
      <c r="T502" s="22">
        <v>42</v>
      </c>
    </row>
    <row r="503" spans="1:20">
      <c r="C503" s="122"/>
      <c r="D503" s="121"/>
      <c r="E503" s="122"/>
      <c r="F503" s="121"/>
      <c r="G503" s="61"/>
      <c r="I503" s="1"/>
      <c r="K503" s="1"/>
    </row>
    <row r="504" spans="1:20">
      <c r="A504" s="12">
        <v>15</v>
      </c>
      <c r="B504" s="6" t="s">
        <v>320</v>
      </c>
      <c r="C504" s="114">
        <f>'[2]Presupuesto 2018'!F50</f>
        <v>277027.14999999997</v>
      </c>
      <c r="E504" s="114">
        <v>277027.14999999997</v>
      </c>
      <c r="G504" s="61"/>
      <c r="H504" s="6"/>
      <c r="I504" s="21"/>
      <c r="J504" s="6"/>
      <c r="K504" s="1"/>
      <c r="L504" s="6"/>
      <c r="M504" s="6"/>
      <c r="R504" s="19">
        <v>381490.13825687999</v>
      </c>
    </row>
    <row r="505" spans="1:20">
      <c r="A505" s="7">
        <v>150</v>
      </c>
      <c r="B505" s="4" t="s">
        <v>187</v>
      </c>
      <c r="C505" s="1">
        <f>'[2]Presupuesto 2018'!F51</f>
        <v>273144.68</v>
      </c>
      <c r="D505" s="121"/>
      <c r="E505" s="21">
        <v>273144.68</v>
      </c>
      <c r="F505" s="121"/>
      <c r="G505" s="61"/>
      <c r="I505" s="1"/>
      <c r="K505" s="1"/>
    </row>
    <row r="506" spans="1:20">
      <c r="A506" s="7" t="s">
        <v>329</v>
      </c>
      <c r="B506" s="4" t="s">
        <v>333</v>
      </c>
      <c r="C506" s="1">
        <f>'[2]Presupuesto 2018'!F52</f>
        <v>160759.15</v>
      </c>
      <c r="D506" s="121"/>
      <c r="E506" s="122">
        <v>160759.15</v>
      </c>
      <c r="F506" s="121"/>
      <c r="G506" s="61">
        <v>160759.15</v>
      </c>
      <c r="I506" s="1">
        <v>164999.84</v>
      </c>
      <c r="K506" s="1">
        <v>164999.84</v>
      </c>
      <c r="N506" s="19">
        <v>201703.32</v>
      </c>
      <c r="R506" s="19">
        <v>210078.8</v>
      </c>
      <c r="T506" s="22">
        <v>46</v>
      </c>
    </row>
    <row r="507" spans="1:20">
      <c r="A507" s="7" t="s">
        <v>330</v>
      </c>
      <c r="B507" s="4" t="s">
        <v>334</v>
      </c>
      <c r="C507" s="1">
        <f>'[2]Presupuesto 2018'!F53</f>
        <v>112385.53</v>
      </c>
      <c r="D507" s="121"/>
      <c r="E507" s="122">
        <v>112385.53</v>
      </c>
      <c r="F507" s="121"/>
      <c r="G507" s="61">
        <v>112385.53</v>
      </c>
      <c r="I507" s="1">
        <v>115350.16</v>
      </c>
      <c r="K507" s="1">
        <v>115350.16</v>
      </c>
      <c r="N507" s="19">
        <v>141009.28</v>
      </c>
      <c r="R507" s="19">
        <v>152062.06</v>
      </c>
      <c r="T507" s="22">
        <v>47</v>
      </c>
    </row>
    <row r="508" spans="1:20">
      <c r="A508" s="7">
        <v>151</v>
      </c>
      <c r="B508" s="4" t="s">
        <v>185</v>
      </c>
      <c r="C508" s="1">
        <f>'[2]Presupuesto 2018'!F54</f>
        <v>3882.47</v>
      </c>
      <c r="D508" s="121"/>
      <c r="E508" s="21">
        <v>3882.47</v>
      </c>
      <c r="F508" s="121"/>
      <c r="G508" s="61"/>
      <c r="I508" s="1"/>
      <c r="K508" s="1"/>
      <c r="T508" s="22">
        <v>48</v>
      </c>
    </row>
    <row r="509" spans="1:20">
      <c r="A509" s="7" t="s">
        <v>331</v>
      </c>
      <c r="B509" s="4" t="s">
        <v>335</v>
      </c>
      <c r="C509" s="1">
        <f>'[2]Presupuesto 2018'!F55</f>
        <v>3881.47</v>
      </c>
      <c r="D509" s="121"/>
      <c r="E509" s="122">
        <v>3881.47</v>
      </c>
      <c r="F509" s="121"/>
      <c r="G509" s="61">
        <v>3881.47</v>
      </c>
      <c r="I509" s="1">
        <v>9703.66</v>
      </c>
      <c r="K509" s="1">
        <v>9703.66</v>
      </c>
      <c r="N509" s="19">
        <v>9703.66</v>
      </c>
      <c r="R509" s="19">
        <v>9674.6391284400015</v>
      </c>
      <c r="T509" s="22">
        <v>49</v>
      </c>
    </row>
    <row r="510" spans="1:20">
      <c r="A510" s="7" t="s">
        <v>332</v>
      </c>
      <c r="B510" s="4" t="s">
        <v>336</v>
      </c>
      <c r="C510" s="1">
        <f>'[2]Presupuesto 2018'!F56</f>
        <v>1</v>
      </c>
      <c r="D510" s="121"/>
      <c r="E510" s="122">
        <v>1</v>
      </c>
      <c r="F510" s="121"/>
      <c r="G510" s="61">
        <v>1</v>
      </c>
      <c r="I510" s="1">
        <v>1</v>
      </c>
      <c r="K510" s="1">
        <v>1</v>
      </c>
      <c r="N510" s="19">
        <v>1</v>
      </c>
      <c r="R510" s="19"/>
      <c r="T510" s="22">
        <v>50</v>
      </c>
    </row>
    <row r="511" spans="1:20">
      <c r="A511" s="7"/>
      <c r="C511" s="122"/>
      <c r="D511" s="121"/>
      <c r="E511" s="122"/>
      <c r="F511" s="121"/>
      <c r="G511" s="61"/>
      <c r="I511" s="1"/>
      <c r="K511" s="1"/>
      <c r="T511" s="22">
        <v>51</v>
      </c>
    </row>
    <row r="512" spans="1:20">
      <c r="A512" s="12">
        <v>16</v>
      </c>
      <c r="B512" s="6" t="s">
        <v>202</v>
      </c>
      <c r="C512" s="114">
        <f>'[2]Presupuesto 2018'!F58</f>
        <v>1087833.5915000001</v>
      </c>
      <c r="E512" s="114">
        <v>1075351.2533333332</v>
      </c>
      <c r="G512" s="61"/>
      <c r="H512" s="6"/>
      <c r="I512" s="21"/>
      <c r="J512" s="6"/>
      <c r="K512" s="1"/>
      <c r="L512" s="6"/>
      <c r="M512" s="6"/>
      <c r="R512" s="19">
        <v>1162377.8694001134</v>
      </c>
      <c r="T512" s="22">
        <v>52</v>
      </c>
    </row>
    <row r="513" spans="1:20">
      <c r="A513" s="7">
        <v>160</v>
      </c>
      <c r="B513" s="7" t="s">
        <v>253</v>
      </c>
      <c r="C513" s="114">
        <f>'[2]Presupuesto 2018'!F59</f>
        <v>990478.7015000002</v>
      </c>
      <c r="D513" s="121"/>
      <c r="E513" s="21">
        <v>977996.36333333328</v>
      </c>
      <c r="F513" s="121"/>
      <c r="G513" s="61"/>
      <c r="H513" s="7"/>
      <c r="I513" s="102"/>
      <c r="J513" s="7"/>
      <c r="K513" s="1"/>
      <c r="L513" s="7"/>
      <c r="M513" s="7"/>
      <c r="R513" s="19">
        <v>1021625.38</v>
      </c>
      <c r="T513" s="22">
        <v>53</v>
      </c>
    </row>
    <row r="514" spans="1:20">
      <c r="A514" s="7" t="s">
        <v>254</v>
      </c>
      <c r="B514" s="4" t="s">
        <v>203</v>
      </c>
      <c r="C514" s="1">
        <f>'[2]Presupuesto 2018'!F60</f>
        <v>2397.384</v>
      </c>
      <c r="D514" s="121"/>
      <c r="E514" s="122">
        <v>1</v>
      </c>
      <c r="F514" s="121"/>
      <c r="G514" s="61">
        <v>1</v>
      </c>
      <c r="I514" s="1">
        <v>1</v>
      </c>
      <c r="K514" s="1">
        <v>1</v>
      </c>
      <c r="N514" s="19">
        <v>1</v>
      </c>
      <c r="R514" s="19">
        <v>1</v>
      </c>
      <c r="T514" s="22">
        <v>54</v>
      </c>
    </row>
    <row r="515" spans="1:20">
      <c r="A515" s="4" t="s">
        <v>337</v>
      </c>
      <c r="B515" s="4" t="s">
        <v>338</v>
      </c>
      <c r="C515" s="1">
        <f>'[2]Presupuesto 2018'!F61</f>
        <v>536495.1575000002</v>
      </c>
      <c r="D515" s="121"/>
      <c r="E515" s="122">
        <v>534094.97333333339</v>
      </c>
      <c r="F515" s="121"/>
      <c r="G515" s="61">
        <v>441842.19666666654</v>
      </c>
      <c r="I515" s="1">
        <v>439021.75</v>
      </c>
      <c r="K515" s="1">
        <v>436787.91</v>
      </c>
      <c r="N515" s="19">
        <v>448870.64</v>
      </c>
      <c r="R515" s="19">
        <v>495593.93000000052</v>
      </c>
      <c r="T515" s="22">
        <v>55</v>
      </c>
    </row>
    <row r="516" spans="1:20">
      <c r="A516" s="4" t="s">
        <v>100</v>
      </c>
      <c r="B516" s="4" t="s">
        <v>339</v>
      </c>
      <c r="C516" s="1">
        <f>'[2]Presupuesto 2018'!F62</f>
        <v>451583.88</v>
      </c>
      <c r="D516" s="121"/>
      <c r="E516" s="122">
        <v>443898.38999999996</v>
      </c>
      <c r="F516" s="121"/>
      <c r="G516" s="61">
        <v>458561.62</v>
      </c>
      <c r="I516" s="1">
        <v>487099.34</v>
      </c>
      <c r="K516" s="1">
        <v>497374.56</v>
      </c>
      <c r="N516" s="19">
        <v>559398.11</v>
      </c>
      <c r="R516" s="19">
        <v>526030.44999999995</v>
      </c>
      <c r="T516" s="22">
        <v>56</v>
      </c>
    </row>
    <row r="517" spans="1:20">
      <c r="A517" s="7" t="s">
        <v>204</v>
      </c>
      <c r="B517" s="4" t="s">
        <v>205</v>
      </c>
      <c r="C517" s="1">
        <f>'[2]Presupuesto 2018'!F63</f>
        <v>1.28</v>
      </c>
      <c r="D517" s="121"/>
      <c r="E517" s="122">
        <v>1</v>
      </c>
      <c r="F517" s="121"/>
      <c r="G517" s="61">
        <v>1</v>
      </c>
      <c r="I517" s="1">
        <v>1</v>
      </c>
      <c r="K517" s="1">
        <v>1</v>
      </c>
      <c r="N517" s="19">
        <v>1</v>
      </c>
      <c r="T517" s="22">
        <v>57</v>
      </c>
    </row>
    <row r="518" spans="1:20">
      <c r="A518" s="7" t="s">
        <v>206</v>
      </c>
      <c r="B518" s="4" t="s">
        <v>207</v>
      </c>
      <c r="C518" s="1">
        <f>'[2]Presupuesto 2018'!F64</f>
        <v>1</v>
      </c>
      <c r="D518" s="121"/>
      <c r="E518" s="122">
        <v>1</v>
      </c>
      <c r="F518" s="121"/>
      <c r="G518" s="61">
        <v>1</v>
      </c>
      <c r="I518" s="1">
        <v>1</v>
      </c>
      <c r="K518" s="1">
        <v>1</v>
      </c>
      <c r="N518" s="19">
        <v>1</v>
      </c>
      <c r="T518" s="22">
        <v>58</v>
      </c>
    </row>
    <row r="519" spans="1:20">
      <c r="A519" s="7">
        <v>161</v>
      </c>
      <c r="B519" s="7" t="s">
        <v>255</v>
      </c>
      <c r="C519" s="114">
        <f>'[2]Presupuesto 2018'!F65</f>
        <v>160.47</v>
      </c>
      <c r="D519" s="121"/>
      <c r="E519" s="21">
        <v>160.47</v>
      </c>
      <c r="F519" s="121"/>
      <c r="G519" s="61"/>
      <c r="H519" s="7"/>
      <c r="I519" s="102"/>
      <c r="J519" s="7"/>
      <c r="K519" s="1"/>
      <c r="L519" s="7"/>
      <c r="M519" s="7"/>
      <c r="R519" s="19">
        <v>160</v>
      </c>
      <c r="T519" s="22">
        <v>59</v>
      </c>
    </row>
    <row r="520" spans="1:20">
      <c r="A520" s="10" t="s">
        <v>340</v>
      </c>
      <c r="B520" s="4" t="s">
        <v>341</v>
      </c>
      <c r="C520" s="1">
        <f>'[2]Presupuesto 2018'!F66</f>
        <v>1</v>
      </c>
      <c r="D520" s="121"/>
      <c r="E520" s="122">
        <v>1</v>
      </c>
      <c r="F520" s="121"/>
      <c r="G520" s="61">
        <v>1</v>
      </c>
      <c r="I520" s="1">
        <v>1</v>
      </c>
      <c r="K520" s="1">
        <v>1</v>
      </c>
      <c r="N520" s="19">
        <v>1</v>
      </c>
      <c r="R520" s="19">
        <v>1</v>
      </c>
      <c r="T520" s="22">
        <v>60</v>
      </c>
    </row>
    <row r="521" spans="1:20">
      <c r="A521" s="10" t="s">
        <v>152</v>
      </c>
      <c r="B521" s="4" t="s">
        <v>342</v>
      </c>
      <c r="C521" s="1">
        <f>'[2]Presupuesto 2018'!F67</f>
        <v>1</v>
      </c>
      <c r="D521" s="121"/>
      <c r="E521" s="122">
        <v>1</v>
      </c>
      <c r="F521" s="121"/>
      <c r="G521" s="61">
        <v>1</v>
      </c>
      <c r="I521" s="1">
        <v>1</v>
      </c>
      <c r="K521" s="1">
        <v>1</v>
      </c>
      <c r="N521" s="19">
        <v>1</v>
      </c>
      <c r="O521" s="15"/>
      <c r="P521" s="15"/>
      <c r="Q521" s="15"/>
      <c r="R521" s="19">
        <v>1</v>
      </c>
      <c r="S521" s="19"/>
      <c r="T521" s="22">
        <v>61</v>
      </c>
    </row>
    <row r="522" spans="1:20">
      <c r="A522" s="7" t="s">
        <v>344</v>
      </c>
      <c r="B522" s="4" t="s">
        <v>343</v>
      </c>
      <c r="C522" s="1">
        <f>'[2]Presupuesto 2018'!F68</f>
        <v>1</v>
      </c>
      <c r="D522" s="121"/>
      <c r="E522" s="122">
        <v>1</v>
      </c>
      <c r="F522" s="121"/>
      <c r="G522" s="61">
        <v>1</v>
      </c>
      <c r="I522" s="1">
        <v>1</v>
      </c>
      <c r="K522" s="1">
        <v>1</v>
      </c>
      <c r="N522" s="19">
        <v>1</v>
      </c>
      <c r="R522" s="19">
        <v>1</v>
      </c>
      <c r="T522" s="22">
        <v>62</v>
      </c>
    </row>
    <row r="523" spans="1:20">
      <c r="A523" s="7" t="s">
        <v>345</v>
      </c>
      <c r="B523" s="4" t="s">
        <v>346</v>
      </c>
      <c r="C523" s="1">
        <f>'[2]Presupuesto 2018'!F69</f>
        <v>1</v>
      </c>
      <c r="D523" s="121"/>
      <c r="E523" s="122">
        <v>1</v>
      </c>
      <c r="F523" s="121"/>
      <c r="G523" s="61">
        <v>1</v>
      </c>
      <c r="I523" s="1">
        <v>1</v>
      </c>
      <c r="K523" s="1">
        <v>1</v>
      </c>
      <c r="N523" s="19">
        <v>1</v>
      </c>
      <c r="R523" s="19">
        <v>1</v>
      </c>
      <c r="T523" s="22">
        <v>63</v>
      </c>
    </row>
    <row r="524" spans="1:20">
      <c r="A524" s="7" t="s">
        <v>163</v>
      </c>
      <c r="B524" s="4" t="s">
        <v>347</v>
      </c>
      <c r="C524" s="1">
        <f>'[2]Presupuesto 2018'!F70</f>
        <v>155.47</v>
      </c>
      <c r="D524" s="121"/>
      <c r="E524" s="122">
        <v>155.47</v>
      </c>
      <c r="F524" s="121"/>
      <c r="G524" s="61">
        <v>155.47</v>
      </c>
      <c r="I524" s="1">
        <v>155.47</v>
      </c>
      <c r="K524" s="1">
        <v>155.47</v>
      </c>
      <c r="N524" s="19">
        <v>155.47</v>
      </c>
      <c r="R524" s="19">
        <v>155</v>
      </c>
      <c r="T524" s="22">
        <v>64</v>
      </c>
    </row>
    <row r="525" spans="1:20">
      <c r="A525" s="7" t="s">
        <v>348</v>
      </c>
      <c r="B525" s="4" t="s">
        <v>349</v>
      </c>
      <c r="C525" s="1">
        <f>'[2]Presupuesto 2018'!F71</f>
        <v>1</v>
      </c>
      <c r="D525" s="121"/>
      <c r="E525" s="122">
        <v>1</v>
      </c>
      <c r="F525" s="121"/>
      <c r="G525" s="61">
        <v>1</v>
      </c>
      <c r="I525" s="1">
        <v>1</v>
      </c>
      <c r="K525" s="1">
        <v>1</v>
      </c>
      <c r="N525" s="19">
        <v>1</v>
      </c>
      <c r="O525" s="33"/>
      <c r="P525" s="33"/>
      <c r="Q525" s="33"/>
      <c r="R525" s="19">
        <v>1</v>
      </c>
      <c r="T525" s="22">
        <v>65</v>
      </c>
    </row>
    <row r="526" spans="1:20">
      <c r="A526" s="7">
        <v>162</v>
      </c>
      <c r="B526" s="7" t="s">
        <v>208</v>
      </c>
      <c r="C526" s="114">
        <f>'[2]Presupuesto 2018'!F72</f>
        <v>97192.780000000013</v>
      </c>
      <c r="D526" s="121"/>
      <c r="E526" s="21">
        <v>97192.780000000013</v>
      </c>
      <c r="F526" s="121"/>
      <c r="G526" s="61"/>
      <c r="H526" s="7"/>
      <c r="I526" s="102"/>
      <c r="J526" s="7"/>
      <c r="K526" s="1"/>
      <c r="L526" s="7"/>
      <c r="M526" s="7"/>
      <c r="N526" s="13"/>
      <c r="O526" s="33"/>
      <c r="P526" s="33"/>
      <c r="Q526" s="33"/>
      <c r="R526" s="19">
        <v>140591.48940011259</v>
      </c>
      <c r="T526" s="22">
        <v>66</v>
      </c>
    </row>
    <row r="527" spans="1:20">
      <c r="A527" s="7" t="s">
        <v>350</v>
      </c>
      <c r="B527" s="4" t="s">
        <v>209</v>
      </c>
      <c r="C527" s="1">
        <f>'[2]Presupuesto 2018'!F73</f>
        <v>11105.12</v>
      </c>
      <c r="D527" s="121"/>
      <c r="E527" s="122">
        <v>11105.12</v>
      </c>
      <c r="F527" s="121"/>
      <c r="G527" s="61">
        <v>36105.120000000003</v>
      </c>
      <c r="I527" s="1">
        <v>36105.120000000003</v>
      </c>
      <c r="K527" s="1">
        <v>36105.120000000003</v>
      </c>
      <c r="N527" s="19">
        <v>36105.120000000003</v>
      </c>
      <c r="R527" s="19">
        <v>35997.13150709281</v>
      </c>
      <c r="T527" s="22">
        <v>67</v>
      </c>
    </row>
    <row r="528" spans="1:20">
      <c r="A528" s="7" t="s">
        <v>351</v>
      </c>
      <c r="B528" s="4" t="s">
        <v>210</v>
      </c>
      <c r="C528" s="1">
        <f>'[2]Presupuesto 2018'!F74</f>
        <v>1</v>
      </c>
      <c r="D528" s="121"/>
      <c r="E528" s="122">
        <v>1</v>
      </c>
      <c r="F528" s="121"/>
      <c r="G528" s="61">
        <v>1</v>
      </c>
      <c r="I528" s="1">
        <v>1</v>
      </c>
      <c r="K528" s="1">
        <v>1</v>
      </c>
      <c r="N528" s="19">
        <v>1</v>
      </c>
      <c r="R528" s="19">
        <v>2</v>
      </c>
      <c r="T528" s="22">
        <v>68</v>
      </c>
    </row>
    <row r="529" spans="1:41">
      <c r="A529" s="4" t="s">
        <v>352</v>
      </c>
      <c r="B529" s="4" t="s">
        <v>211</v>
      </c>
      <c r="C529" s="1">
        <f>'[2]Presupuesto 2018'!F75</f>
        <v>36881.32</v>
      </c>
      <c r="D529" s="121"/>
      <c r="E529" s="122">
        <v>36881.32</v>
      </c>
      <c r="F529" s="121"/>
      <c r="G529" s="61">
        <v>36881.32</v>
      </c>
      <c r="I529" s="1">
        <v>36881.32</v>
      </c>
      <c r="K529" s="1">
        <v>36881.32</v>
      </c>
      <c r="N529" s="19">
        <v>36881.32</v>
      </c>
      <c r="R529" s="19">
        <v>36771</v>
      </c>
      <c r="T529" s="22">
        <v>69</v>
      </c>
    </row>
    <row r="530" spans="1:41">
      <c r="A530" s="7" t="s">
        <v>353</v>
      </c>
      <c r="B530" s="4" t="s">
        <v>212</v>
      </c>
      <c r="C530" s="1">
        <f>'[2]Presupuesto 2018'!F76</f>
        <v>35807.1</v>
      </c>
      <c r="D530" s="121"/>
      <c r="E530" s="122">
        <v>35807.1</v>
      </c>
      <c r="F530" s="121"/>
      <c r="G530" s="61">
        <v>35807.1</v>
      </c>
      <c r="I530" s="1">
        <v>25576.5</v>
      </c>
      <c r="K530" s="1">
        <v>25576.5</v>
      </c>
      <c r="N530" s="19">
        <v>25576.5</v>
      </c>
      <c r="R530" s="19">
        <v>25500</v>
      </c>
      <c r="T530" s="22">
        <v>70</v>
      </c>
    </row>
    <row r="531" spans="1:41">
      <c r="A531" s="4" t="s">
        <v>354</v>
      </c>
      <c r="B531" s="4" t="s">
        <v>213</v>
      </c>
      <c r="C531" s="1">
        <f>'[2]Presupuesto 2018'!F77</f>
        <v>13398.24</v>
      </c>
      <c r="D531" s="121"/>
      <c r="E531" s="122">
        <v>13398.24</v>
      </c>
      <c r="F531" s="121"/>
      <c r="G531" s="61">
        <v>24508.239999999998</v>
      </c>
      <c r="I531" s="1">
        <v>24508.240000000002</v>
      </c>
      <c r="K531" s="1">
        <v>24508.240000000002</v>
      </c>
      <c r="N531" s="19">
        <v>24508.240000000002</v>
      </c>
      <c r="R531" s="19">
        <v>24434.942647377597</v>
      </c>
      <c r="T531" s="22">
        <v>71</v>
      </c>
    </row>
    <row r="532" spans="1:41">
      <c r="A532" s="7">
        <v>164</v>
      </c>
      <c r="B532" s="4" t="s">
        <v>215</v>
      </c>
      <c r="C532" s="114">
        <f>'[2]Presupuesto 2018'!F78</f>
        <v>1.6400000000000001</v>
      </c>
      <c r="D532" s="121"/>
      <c r="E532" s="21">
        <v>1.6400000000000001</v>
      </c>
      <c r="F532" s="121"/>
      <c r="G532" s="61"/>
      <c r="I532" s="1"/>
      <c r="K532" s="1"/>
      <c r="N532" s="19"/>
      <c r="R532" s="19">
        <v>1</v>
      </c>
      <c r="T532" s="22">
        <v>72</v>
      </c>
    </row>
    <row r="533" spans="1:41">
      <c r="A533" s="4" t="s">
        <v>214</v>
      </c>
      <c r="B533" s="4" t="s">
        <v>215</v>
      </c>
      <c r="C533" s="1">
        <f>'[2]Presupuesto 2018'!F79</f>
        <v>1.6400000000000001</v>
      </c>
      <c r="D533" s="121"/>
      <c r="E533" s="122">
        <v>1.6400000000000001</v>
      </c>
      <c r="F533" s="121"/>
      <c r="G533" s="61">
        <v>1.5899999999999999</v>
      </c>
      <c r="I533" s="1">
        <v>1</v>
      </c>
      <c r="K533" s="1">
        <v>1</v>
      </c>
      <c r="N533" s="19">
        <v>1</v>
      </c>
      <c r="R533" s="19">
        <v>1</v>
      </c>
      <c r="T533" s="22">
        <v>73</v>
      </c>
    </row>
    <row r="534" spans="1:41" ht="12" thickBot="1">
      <c r="C534" s="21"/>
      <c r="D534" s="121"/>
      <c r="E534" s="21"/>
      <c r="F534" s="121"/>
      <c r="I534" s="1"/>
      <c r="N534" s="19"/>
    </row>
    <row r="535" spans="1:41" ht="12" thickBot="1">
      <c r="B535" s="5" t="s">
        <v>256</v>
      </c>
      <c r="C535" s="21"/>
      <c r="D535" s="14">
        <f>+C512+C504+C498+C485+C465+C461</f>
        <v>4512515.4295666665</v>
      </c>
      <c r="E535" s="21"/>
      <c r="F535" s="14">
        <v>4459565.7699999996</v>
      </c>
      <c r="G535" s="5"/>
      <c r="H535" s="60">
        <f>SUM(G465:G533)</f>
        <v>4141095.9966666666</v>
      </c>
      <c r="I535" s="66"/>
      <c r="J535" s="60">
        <v>4360937.75</v>
      </c>
      <c r="K535" s="5"/>
      <c r="L535" s="14">
        <v>4382896.29</v>
      </c>
      <c r="M535" s="15"/>
      <c r="N535" s="1"/>
      <c r="O535" s="14">
        <v>4781153.67</v>
      </c>
      <c r="P535" s="15"/>
      <c r="Q535" s="15"/>
      <c r="R535" s="19"/>
      <c r="S535" s="14">
        <v>5046589.6208471525</v>
      </c>
      <c r="V535" s="86">
        <v>-3.604688761640773E-2</v>
      </c>
      <c r="W535" s="87">
        <v>-157989.76999999999</v>
      </c>
      <c r="AO535" s="1"/>
    </row>
    <row r="536" spans="1:41">
      <c r="E536" s="61"/>
      <c r="I536" s="1"/>
      <c r="N536" s="1"/>
    </row>
    <row r="537" spans="1:41">
      <c r="E537" s="61"/>
      <c r="I537" s="1"/>
      <c r="N537" s="1"/>
    </row>
    <row r="538" spans="1:41">
      <c r="A538" s="6" t="s">
        <v>257</v>
      </c>
      <c r="E538" s="4"/>
      <c r="I538" s="1"/>
      <c r="N538" s="1"/>
    </row>
    <row r="539" spans="1:41">
      <c r="E539" s="4"/>
      <c r="I539" s="1"/>
      <c r="N539" s="1"/>
    </row>
    <row r="540" spans="1:41">
      <c r="A540" s="7">
        <v>20</v>
      </c>
      <c r="B540" s="4" t="s">
        <v>153</v>
      </c>
      <c r="I540" s="1"/>
      <c r="N540" s="1"/>
    </row>
    <row r="541" spans="1:41">
      <c r="A541" s="7">
        <v>200</v>
      </c>
      <c r="B541" s="4" t="s">
        <v>407</v>
      </c>
      <c r="C541" s="1">
        <f t="shared" ref="C541:C548" si="14">+E541</f>
        <v>1</v>
      </c>
      <c r="E541" s="61">
        <v>1</v>
      </c>
      <c r="G541" s="61">
        <v>1</v>
      </c>
      <c r="I541" s="1">
        <v>1</v>
      </c>
      <c r="K541" s="1">
        <v>1</v>
      </c>
      <c r="N541" s="1">
        <v>1</v>
      </c>
      <c r="R541" s="19">
        <v>1</v>
      </c>
    </row>
    <row r="542" spans="1:41">
      <c r="A542" s="7">
        <v>202</v>
      </c>
      <c r="B542" s="4" t="s">
        <v>408</v>
      </c>
      <c r="C542" s="1">
        <f t="shared" si="14"/>
        <v>9506.1299999999992</v>
      </c>
      <c r="E542" s="61">
        <v>9506.1299999999992</v>
      </c>
      <c r="G542" s="61">
        <v>9506.1299999999992</v>
      </c>
      <c r="I542" s="1">
        <v>9506.1299999999992</v>
      </c>
      <c r="K542" s="1">
        <v>12931.65</v>
      </c>
      <c r="N542" s="1">
        <v>13905</v>
      </c>
      <c r="R542" s="19">
        <v>15450</v>
      </c>
    </row>
    <row r="543" spans="1:41">
      <c r="A543" s="7">
        <v>203</v>
      </c>
      <c r="B543" s="4" t="s">
        <v>409</v>
      </c>
      <c r="C543" s="1">
        <f t="shared" si="14"/>
        <v>1</v>
      </c>
      <c r="E543" s="61">
        <v>1</v>
      </c>
      <c r="G543" s="61">
        <v>1</v>
      </c>
      <c r="I543" s="1">
        <v>1</v>
      </c>
      <c r="K543" s="1">
        <v>1</v>
      </c>
      <c r="N543" s="1">
        <v>1</v>
      </c>
      <c r="R543" s="19">
        <v>1</v>
      </c>
    </row>
    <row r="544" spans="1:41">
      <c r="A544" s="7">
        <v>204</v>
      </c>
      <c r="B544" s="4" t="s">
        <v>410</v>
      </c>
      <c r="C544" s="1">
        <f t="shared" si="14"/>
        <v>1</v>
      </c>
      <c r="E544" s="61">
        <v>1</v>
      </c>
      <c r="G544" s="61">
        <v>1</v>
      </c>
      <c r="I544" s="1">
        <v>1</v>
      </c>
      <c r="K544" s="1">
        <v>1</v>
      </c>
      <c r="N544" s="1">
        <v>1</v>
      </c>
      <c r="R544" s="19">
        <v>1</v>
      </c>
    </row>
    <row r="545" spans="1:18">
      <c r="A545" s="7">
        <v>205</v>
      </c>
      <c r="B545" s="4" t="s">
        <v>411</v>
      </c>
      <c r="C545" s="1">
        <f t="shared" si="14"/>
        <v>1</v>
      </c>
      <c r="E545" s="61">
        <v>1</v>
      </c>
      <c r="G545" s="61">
        <v>1</v>
      </c>
      <c r="I545" s="1">
        <v>1</v>
      </c>
      <c r="K545" s="1">
        <v>1</v>
      </c>
      <c r="N545" s="1">
        <v>1</v>
      </c>
      <c r="R545" s="19">
        <v>1</v>
      </c>
    </row>
    <row r="546" spans="1:18">
      <c r="A546" s="7">
        <v>206</v>
      </c>
      <c r="B546" s="4" t="s">
        <v>412</v>
      </c>
      <c r="C546" s="1">
        <f t="shared" si="14"/>
        <v>1</v>
      </c>
      <c r="E546" s="61">
        <v>1</v>
      </c>
      <c r="G546" s="61">
        <v>1</v>
      </c>
      <c r="I546" s="1">
        <v>1</v>
      </c>
      <c r="K546" s="1">
        <v>1</v>
      </c>
      <c r="N546" s="1">
        <v>1</v>
      </c>
      <c r="R546" s="19">
        <v>1</v>
      </c>
    </row>
    <row r="547" spans="1:18">
      <c r="A547" s="7">
        <v>208</v>
      </c>
      <c r="B547" s="4" t="s">
        <v>413</v>
      </c>
      <c r="C547" s="1">
        <f t="shared" si="14"/>
        <v>1</v>
      </c>
      <c r="E547" s="61">
        <v>1</v>
      </c>
      <c r="G547" s="61">
        <v>1</v>
      </c>
      <c r="I547" s="1">
        <v>1</v>
      </c>
      <c r="K547" s="1">
        <v>1</v>
      </c>
      <c r="N547" s="1">
        <v>1</v>
      </c>
      <c r="R547" s="19">
        <v>1</v>
      </c>
    </row>
    <row r="548" spans="1:18">
      <c r="A548" s="7">
        <v>209</v>
      </c>
      <c r="B548" s="4" t="s">
        <v>101</v>
      </c>
      <c r="C548" s="1">
        <f t="shared" si="14"/>
        <v>1</v>
      </c>
      <c r="E548" s="61">
        <v>1</v>
      </c>
      <c r="G548" s="61">
        <v>1</v>
      </c>
      <c r="I548" s="1">
        <v>1</v>
      </c>
      <c r="K548" s="1">
        <v>1</v>
      </c>
      <c r="N548" s="1">
        <v>1</v>
      </c>
      <c r="R548" s="19"/>
    </row>
    <row r="549" spans="1:18">
      <c r="A549" s="7"/>
      <c r="C549" s="1"/>
      <c r="E549" s="61"/>
      <c r="G549" s="61"/>
      <c r="I549" s="1"/>
      <c r="K549" s="1"/>
      <c r="N549" s="1"/>
    </row>
    <row r="550" spans="1:18">
      <c r="A550" s="7">
        <v>21</v>
      </c>
      <c r="B550" s="4" t="s">
        <v>261</v>
      </c>
      <c r="C550" s="1"/>
      <c r="E550" s="61"/>
      <c r="G550" s="61"/>
      <c r="I550" s="1"/>
      <c r="K550" s="1"/>
      <c r="N550" s="1"/>
    </row>
    <row r="551" spans="1:18">
      <c r="A551" s="7">
        <v>210</v>
      </c>
      <c r="B551" s="4" t="s">
        <v>414</v>
      </c>
      <c r="C551" s="1">
        <f>+E551</f>
        <v>1</v>
      </c>
      <c r="E551" s="61">
        <v>1</v>
      </c>
      <c r="G551" s="61">
        <v>1</v>
      </c>
      <c r="I551" s="1">
        <v>1</v>
      </c>
      <c r="K551" s="1">
        <v>1</v>
      </c>
      <c r="N551" s="1">
        <v>1</v>
      </c>
      <c r="R551" s="19">
        <v>1</v>
      </c>
    </row>
    <row r="552" spans="1:18">
      <c r="A552" s="7">
        <v>212</v>
      </c>
      <c r="B552" s="4" t="s">
        <v>415</v>
      </c>
      <c r="C552" s="1">
        <f t="shared" ref="C552:C557" si="15">E552</f>
        <v>40000</v>
      </c>
      <c r="E552" s="61">
        <v>40000</v>
      </c>
      <c r="G552" s="61">
        <v>60600</v>
      </c>
      <c r="I552" s="1">
        <v>60600</v>
      </c>
      <c r="K552" s="1">
        <v>17759.47</v>
      </c>
      <c r="N552" s="1">
        <v>19096.2</v>
      </c>
      <c r="R552" s="19">
        <v>21218</v>
      </c>
    </row>
    <row r="553" spans="1:18">
      <c r="A553" s="7">
        <v>213</v>
      </c>
      <c r="B553" s="4" t="s">
        <v>416</v>
      </c>
      <c r="C553" s="1">
        <f t="shared" si="15"/>
        <v>20000</v>
      </c>
      <c r="E553" s="61">
        <v>20000</v>
      </c>
      <c r="G553" s="61">
        <v>8194.7099999999991</v>
      </c>
      <c r="I553" s="1">
        <v>8194.7099999999991</v>
      </c>
      <c r="K553" s="1">
        <v>8879.73</v>
      </c>
      <c r="N553" s="1">
        <v>9548.1</v>
      </c>
      <c r="R553" s="19">
        <v>10609</v>
      </c>
    </row>
    <row r="554" spans="1:18">
      <c r="A554" s="7">
        <v>214</v>
      </c>
      <c r="B554" s="4" t="s">
        <v>417</v>
      </c>
      <c r="C554" s="1">
        <f t="shared" si="15"/>
        <v>20000</v>
      </c>
      <c r="E554" s="61">
        <v>20000</v>
      </c>
      <c r="G554" s="61">
        <v>19167.990000000002</v>
      </c>
      <c r="I554" s="1">
        <v>19167.990000000002</v>
      </c>
      <c r="K554" s="1">
        <v>19535.41</v>
      </c>
      <c r="N554" s="1">
        <v>21005.82</v>
      </c>
      <c r="R554" s="19">
        <v>23339.8</v>
      </c>
    </row>
    <row r="555" spans="1:18">
      <c r="A555" s="7">
        <v>215</v>
      </c>
      <c r="B555" s="4" t="s">
        <v>418</v>
      </c>
      <c r="C555" s="1">
        <f t="shared" si="15"/>
        <v>1</v>
      </c>
      <c r="E555" s="61">
        <v>1</v>
      </c>
      <c r="G555" s="61">
        <v>1</v>
      </c>
      <c r="I555" s="1">
        <v>1</v>
      </c>
      <c r="K555" s="1"/>
      <c r="N555" s="1">
        <v>1</v>
      </c>
      <c r="R555" s="19">
        <v>1</v>
      </c>
    </row>
    <row r="556" spans="1:18">
      <c r="A556" s="7">
        <v>216</v>
      </c>
      <c r="B556" s="4" t="s">
        <v>419</v>
      </c>
      <c r="C556" s="1">
        <f t="shared" si="15"/>
        <v>6000</v>
      </c>
      <c r="E556" s="61">
        <v>6000</v>
      </c>
      <c r="G556" s="61">
        <v>382.91</v>
      </c>
      <c r="I556" s="1">
        <v>382.91</v>
      </c>
      <c r="K556" s="1">
        <v>1</v>
      </c>
      <c r="N556" s="1">
        <v>1</v>
      </c>
      <c r="R556" s="19">
        <v>1</v>
      </c>
    </row>
    <row r="557" spans="1:18">
      <c r="A557" s="7">
        <v>219</v>
      </c>
      <c r="B557" s="4" t="s">
        <v>420</v>
      </c>
      <c r="C557" s="1">
        <f t="shared" si="15"/>
        <v>1</v>
      </c>
      <c r="E557" s="61">
        <v>1</v>
      </c>
      <c r="G557" s="61">
        <v>1</v>
      </c>
      <c r="I557" s="1">
        <v>1</v>
      </c>
      <c r="K557" s="1">
        <v>1</v>
      </c>
      <c r="N557" s="1">
        <v>1</v>
      </c>
      <c r="R557" s="19">
        <v>1</v>
      </c>
    </row>
    <row r="558" spans="1:18">
      <c r="C558" s="1"/>
      <c r="E558" s="61"/>
      <c r="G558" s="61"/>
      <c r="I558" s="1"/>
      <c r="K558" s="1"/>
      <c r="N558" s="1"/>
    </row>
    <row r="559" spans="1:18">
      <c r="A559" s="7">
        <v>22</v>
      </c>
      <c r="B559" s="4" t="s">
        <v>262</v>
      </c>
      <c r="C559" s="1"/>
      <c r="E559" s="61"/>
      <c r="G559" s="61"/>
      <c r="I559" s="1"/>
      <c r="K559" s="1"/>
      <c r="N559" s="1"/>
    </row>
    <row r="560" spans="1:18">
      <c r="A560" s="7">
        <v>220</v>
      </c>
      <c r="B560" s="4" t="s">
        <v>263</v>
      </c>
      <c r="C560" s="1"/>
      <c r="E560" s="61"/>
      <c r="G560" s="61"/>
      <c r="I560" s="1"/>
      <c r="K560" s="1"/>
      <c r="N560" s="1"/>
    </row>
    <row r="561" spans="1:18">
      <c r="A561" s="7" t="s">
        <v>355</v>
      </c>
      <c r="B561" s="4" t="s">
        <v>358</v>
      </c>
      <c r="C561" s="1">
        <f>E561</f>
        <v>12000</v>
      </c>
      <c r="E561" s="61">
        <v>12000</v>
      </c>
      <c r="G561" s="61">
        <v>15848.5</v>
      </c>
      <c r="I561" s="1">
        <v>15848.5</v>
      </c>
      <c r="K561" s="1">
        <v>23975.279999999999</v>
      </c>
      <c r="N561" s="1">
        <v>25779.87</v>
      </c>
      <c r="R561" s="19">
        <v>28644.3</v>
      </c>
    </row>
    <row r="562" spans="1:18">
      <c r="A562" s="7" t="s">
        <v>356</v>
      </c>
      <c r="B562" s="4" t="s">
        <v>359</v>
      </c>
      <c r="C562" s="1">
        <f>E562</f>
        <v>1</v>
      </c>
      <c r="E562" s="61">
        <v>1</v>
      </c>
      <c r="G562" s="61">
        <v>1</v>
      </c>
      <c r="I562" s="1">
        <v>1</v>
      </c>
      <c r="K562" s="1">
        <v>1</v>
      </c>
      <c r="N562" s="1">
        <v>1</v>
      </c>
      <c r="R562" s="19">
        <v>1</v>
      </c>
    </row>
    <row r="563" spans="1:18">
      <c r="A563" s="7" t="s">
        <v>264</v>
      </c>
      <c r="B563" s="4" t="s">
        <v>360</v>
      </c>
      <c r="C563" s="1">
        <f>E563</f>
        <v>7000</v>
      </c>
      <c r="E563" s="61">
        <v>7000</v>
      </c>
      <c r="G563" s="61">
        <v>7812.12</v>
      </c>
      <c r="I563" s="1">
        <v>7812.12</v>
      </c>
      <c r="K563" s="1">
        <v>2663.92</v>
      </c>
      <c r="N563" s="1">
        <v>2864.43</v>
      </c>
      <c r="R563" s="19">
        <v>3182.7</v>
      </c>
    </row>
    <row r="564" spans="1:18">
      <c r="A564" s="7">
        <v>221</v>
      </c>
      <c r="B564" s="4" t="s">
        <v>265</v>
      </c>
      <c r="C564" s="1"/>
      <c r="E564" s="61"/>
      <c r="G564" s="61"/>
      <c r="I564" s="1"/>
      <c r="K564" s="1"/>
      <c r="N564" s="1"/>
      <c r="R564" s="19"/>
    </row>
    <row r="565" spans="1:18">
      <c r="A565" s="7" t="s">
        <v>41</v>
      </c>
      <c r="B565" s="4" t="s">
        <v>363</v>
      </c>
      <c r="C565" s="1">
        <f t="shared" ref="C565:C573" si="16">E565</f>
        <v>40463.85516636425</v>
      </c>
      <c r="E565" s="61">
        <v>40463.85516636425</v>
      </c>
      <c r="G565" s="61">
        <v>40463.85516636425</v>
      </c>
      <c r="I565" s="1">
        <v>40463.85516636425</v>
      </c>
      <c r="K565" s="1">
        <v>30191.09</v>
      </c>
      <c r="N565" s="1">
        <v>32463.54</v>
      </c>
      <c r="R565" s="19">
        <v>36070.6</v>
      </c>
    </row>
    <row r="566" spans="1:18">
      <c r="A566" s="7" t="s">
        <v>266</v>
      </c>
      <c r="B566" s="4" t="s">
        <v>364</v>
      </c>
      <c r="C566" s="1">
        <f t="shared" si="16"/>
        <v>3000</v>
      </c>
      <c r="E566" s="61">
        <v>3000</v>
      </c>
      <c r="G566" s="61">
        <v>4181.91</v>
      </c>
      <c r="I566" s="1">
        <v>4181.91</v>
      </c>
      <c r="K566" s="1">
        <v>1</v>
      </c>
      <c r="N566" s="1">
        <v>1</v>
      </c>
      <c r="R566" s="19">
        <v>1</v>
      </c>
    </row>
    <row r="567" spans="1:18">
      <c r="A567" s="7" t="s">
        <v>267</v>
      </c>
      <c r="B567" s="4" t="s">
        <v>393</v>
      </c>
      <c r="C567" s="1">
        <f t="shared" si="16"/>
        <v>30000</v>
      </c>
      <c r="E567" s="61">
        <v>30000</v>
      </c>
      <c r="G567" s="61">
        <v>24348.92</v>
      </c>
      <c r="I567" s="1">
        <v>24348.92</v>
      </c>
      <c r="K567" s="1">
        <v>1</v>
      </c>
      <c r="N567" s="1">
        <v>1</v>
      </c>
      <c r="O567" s="15"/>
      <c r="P567" s="15"/>
      <c r="Q567" s="15"/>
      <c r="R567" s="19">
        <v>1</v>
      </c>
    </row>
    <row r="568" spans="1:18">
      <c r="A568" s="7" t="s">
        <v>425</v>
      </c>
      <c r="B568" s="4" t="s">
        <v>426</v>
      </c>
      <c r="C568" s="1">
        <f t="shared" si="16"/>
        <v>600</v>
      </c>
      <c r="E568" s="61">
        <v>600</v>
      </c>
      <c r="G568" s="61">
        <v>670.68</v>
      </c>
      <c r="I568" s="1">
        <v>670.68</v>
      </c>
      <c r="K568" s="1">
        <v>0</v>
      </c>
      <c r="N568" s="1"/>
      <c r="O568" s="15"/>
      <c r="P568" s="15"/>
      <c r="Q568" s="15"/>
      <c r="R568" s="19"/>
    </row>
    <row r="569" spans="1:18">
      <c r="A569" s="7" t="s">
        <v>102</v>
      </c>
      <c r="B569" s="4" t="s">
        <v>103</v>
      </c>
      <c r="C569" s="1">
        <f t="shared" si="16"/>
        <v>1</v>
      </c>
      <c r="E569" s="61">
        <v>1</v>
      </c>
      <c r="G569" s="61">
        <v>1</v>
      </c>
      <c r="I569" s="1">
        <v>1</v>
      </c>
      <c r="K569" s="1">
        <v>1</v>
      </c>
      <c r="N569" s="1">
        <v>1</v>
      </c>
    </row>
    <row r="570" spans="1:18">
      <c r="A570" s="7" t="s">
        <v>268</v>
      </c>
      <c r="B570" s="4" t="s">
        <v>394</v>
      </c>
      <c r="C570" s="1">
        <f t="shared" si="16"/>
        <v>1000</v>
      </c>
      <c r="E570" s="61">
        <v>1000</v>
      </c>
      <c r="G570" s="61">
        <v>541.5</v>
      </c>
      <c r="I570" s="1">
        <v>541.5</v>
      </c>
      <c r="K570" s="1">
        <v>1</v>
      </c>
      <c r="N570" s="1">
        <v>1</v>
      </c>
      <c r="R570" s="19">
        <v>1</v>
      </c>
    </row>
    <row r="571" spans="1:18">
      <c r="A571" s="7" t="s">
        <v>361</v>
      </c>
      <c r="B571" s="4" t="s">
        <v>104</v>
      </c>
      <c r="C571" s="1">
        <f t="shared" si="16"/>
        <v>500</v>
      </c>
      <c r="E571" s="61">
        <v>500</v>
      </c>
      <c r="G571" s="61">
        <v>25.9</v>
      </c>
      <c r="I571" s="1">
        <v>25.9</v>
      </c>
      <c r="K571" s="1">
        <v>1</v>
      </c>
      <c r="N571" s="1">
        <v>1</v>
      </c>
    </row>
    <row r="572" spans="1:18">
      <c r="A572" s="7" t="s">
        <v>369</v>
      </c>
      <c r="B572" s="4" t="s">
        <v>370</v>
      </c>
      <c r="C572" s="1">
        <f t="shared" si="16"/>
        <v>300</v>
      </c>
      <c r="E572" s="61">
        <v>300</v>
      </c>
      <c r="G572" s="61"/>
      <c r="I572" s="1">
        <v>1</v>
      </c>
      <c r="K572" s="1">
        <v>74.94</v>
      </c>
      <c r="N572" s="1">
        <v>80.586000000000013</v>
      </c>
      <c r="R572" s="1">
        <v>89.54</v>
      </c>
    </row>
    <row r="573" spans="1:18">
      <c r="A573" s="7" t="s">
        <v>362</v>
      </c>
      <c r="B573" s="4" t="s">
        <v>395</v>
      </c>
      <c r="C573" s="1">
        <f t="shared" si="16"/>
        <v>600</v>
      </c>
      <c r="E573" s="61">
        <v>600</v>
      </c>
      <c r="G573" s="61">
        <v>1</v>
      </c>
      <c r="I573" s="1"/>
      <c r="K573" s="1"/>
      <c r="N573" s="1"/>
      <c r="R573" s="4"/>
    </row>
    <row r="574" spans="1:18">
      <c r="A574" s="7">
        <v>222</v>
      </c>
      <c r="B574" s="4" t="s">
        <v>269</v>
      </c>
      <c r="C574" s="1"/>
      <c r="E574" s="61"/>
      <c r="G574" s="61"/>
      <c r="I574" s="1">
        <v>44281.27</v>
      </c>
      <c r="K574" s="1">
        <v>31833.85</v>
      </c>
      <c r="N574" s="1">
        <v>34229.942999999999</v>
      </c>
      <c r="R574" s="1">
        <v>38033.269999999997</v>
      </c>
    </row>
    <row r="575" spans="1:18">
      <c r="A575" s="7" t="s">
        <v>421</v>
      </c>
      <c r="B575" s="4" t="s">
        <v>105</v>
      </c>
      <c r="C575" s="1">
        <f>E575</f>
        <v>20000</v>
      </c>
      <c r="E575" s="61">
        <v>20000</v>
      </c>
      <c r="G575" s="61">
        <v>44281.27</v>
      </c>
      <c r="I575" s="1">
        <v>1</v>
      </c>
      <c r="K575" s="1">
        <v>1</v>
      </c>
      <c r="N575" s="1">
        <v>1</v>
      </c>
      <c r="R575" s="19">
        <v>1</v>
      </c>
    </row>
    <row r="576" spans="1:18">
      <c r="A576" s="7" t="s">
        <v>371</v>
      </c>
      <c r="B576" s="4" t="s">
        <v>372</v>
      </c>
      <c r="C576" s="1">
        <f>E576</f>
        <v>10000</v>
      </c>
      <c r="E576" s="61">
        <v>10000</v>
      </c>
      <c r="G576" s="61">
        <v>0</v>
      </c>
      <c r="I576" s="1">
        <v>31079.07</v>
      </c>
      <c r="K576" s="1">
        <v>31079.07</v>
      </c>
      <c r="N576" s="1">
        <v>33418.35</v>
      </c>
      <c r="R576" s="19">
        <v>37131.5</v>
      </c>
    </row>
    <row r="577" spans="1:18">
      <c r="A577" s="7" t="s">
        <v>191</v>
      </c>
      <c r="B577" s="4" t="s">
        <v>270</v>
      </c>
      <c r="C577" s="1">
        <f>E577</f>
        <v>1</v>
      </c>
      <c r="E577" s="61">
        <v>1</v>
      </c>
      <c r="G577" s="61">
        <v>1</v>
      </c>
      <c r="I577" s="1"/>
      <c r="K577" s="1"/>
      <c r="R577" s="19">
        <v>7426.3</v>
      </c>
    </row>
    <row r="578" spans="1:18">
      <c r="A578" s="7" t="s">
        <v>192</v>
      </c>
      <c r="B578" s="4" t="s">
        <v>271</v>
      </c>
      <c r="C578" s="1">
        <f>E578</f>
        <v>9000</v>
      </c>
      <c r="E578" s="61">
        <v>9000</v>
      </c>
      <c r="G578" s="61">
        <v>31079.07</v>
      </c>
      <c r="I578" s="1">
        <v>1</v>
      </c>
      <c r="K578" s="1">
        <v>1</v>
      </c>
      <c r="N578" s="45">
        <v>1</v>
      </c>
    </row>
    <row r="579" spans="1:18">
      <c r="A579" s="7">
        <v>225</v>
      </c>
      <c r="B579" s="4" t="s">
        <v>272</v>
      </c>
      <c r="C579" s="1"/>
      <c r="E579" s="61"/>
      <c r="G579" s="61"/>
      <c r="I579" s="1">
        <v>1</v>
      </c>
      <c r="K579" s="1">
        <v>1</v>
      </c>
      <c r="N579" s="1">
        <v>1</v>
      </c>
    </row>
    <row r="580" spans="1:18">
      <c r="A580" s="7" t="s">
        <v>106</v>
      </c>
      <c r="B580" s="4" t="s">
        <v>111</v>
      </c>
      <c r="C580" s="1">
        <f>E580</f>
        <v>1</v>
      </c>
      <c r="E580" s="61">
        <v>1</v>
      </c>
      <c r="G580" s="61">
        <v>1</v>
      </c>
      <c r="I580" s="1">
        <v>15000</v>
      </c>
      <c r="K580" s="1">
        <v>6215.81</v>
      </c>
      <c r="N580" s="1">
        <v>6683.67</v>
      </c>
    </row>
    <row r="581" spans="1:18">
      <c r="A581" s="7" t="s">
        <v>107</v>
      </c>
      <c r="B581" s="4" t="s">
        <v>108</v>
      </c>
      <c r="C581" s="1">
        <f>E581</f>
        <v>1</v>
      </c>
      <c r="E581" s="61">
        <v>1</v>
      </c>
      <c r="G581" s="61">
        <v>1</v>
      </c>
      <c r="I581" s="1">
        <v>12504.02</v>
      </c>
      <c r="K581" s="1">
        <v>25751.23</v>
      </c>
      <c r="N581" s="1">
        <v>27689.49</v>
      </c>
      <c r="R581" s="19">
        <v>30766.1</v>
      </c>
    </row>
    <row r="582" spans="1:18">
      <c r="A582" s="7" t="s">
        <v>109</v>
      </c>
      <c r="B582" s="4" t="s">
        <v>110</v>
      </c>
      <c r="C582" s="1">
        <f>E582</f>
        <v>22000</v>
      </c>
      <c r="E582" s="61">
        <v>22000</v>
      </c>
      <c r="G582" s="61">
        <v>15000</v>
      </c>
      <c r="I582" s="1">
        <v>405.79</v>
      </c>
      <c r="K582" s="1">
        <v>0</v>
      </c>
      <c r="N582" s="1"/>
      <c r="R582" s="19"/>
    </row>
    <row r="583" spans="1:18">
      <c r="A583" s="7">
        <v>226</v>
      </c>
      <c r="C583" s="1"/>
      <c r="E583" s="61"/>
      <c r="G583" s="61"/>
      <c r="I583" s="1"/>
      <c r="K583" s="1"/>
      <c r="N583" s="1"/>
      <c r="R583" s="19"/>
    </row>
    <row r="584" spans="1:18">
      <c r="A584" s="7" t="s">
        <v>373</v>
      </c>
      <c r="B584" s="4" t="s">
        <v>374</v>
      </c>
      <c r="C584" s="1">
        <f t="shared" ref="C584:C589" si="17">E584</f>
        <v>0</v>
      </c>
      <c r="E584" s="61">
        <v>0</v>
      </c>
      <c r="G584" s="61">
        <v>0</v>
      </c>
      <c r="I584" s="1">
        <v>1</v>
      </c>
      <c r="K584" s="1">
        <v>0</v>
      </c>
      <c r="N584" s="1"/>
      <c r="R584" s="19"/>
    </row>
    <row r="585" spans="1:18">
      <c r="A585" s="7" t="s">
        <v>427</v>
      </c>
      <c r="B585" s="4" t="s">
        <v>428</v>
      </c>
      <c r="C585" s="1">
        <f t="shared" si="17"/>
        <v>3000</v>
      </c>
      <c r="E585" s="61">
        <v>3000</v>
      </c>
      <c r="G585" s="61">
        <v>405.79</v>
      </c>
      <c r="I585" s="1">
        <v>1</v>
      </c>
      <c r="K585" s="1">
        <v>0</v>
      </c>
      <c r="N585" s="1"/>
      <c r="R585" s="19"/>
    </row>
    <row r="586" spans="1:18">
      <c r="A586" s="7" t="s">
        <v>429</v>
      </c>
      <c r="B586" s="4" t="s">
        <v>430</v>
      </c>
      <c r="C586" s="1">
        <f t="shared" si="17"/>
        <v>1000</v>
      </c>
      <c r="E586" s="61">
        <v>1000</v>
      </c>
      <c r="G586" s="61">
        <v>1</v>
      </c>
      <c r="I586" s="1">
        <v>1</v>
      </c>
      <c r="K586" s="1">
        <v>0</v>
      </c>
      <c r="N586" s="1"/>
      <c r="R586" s="19"/>
    </row>
    <row r="587" spans="1:18">
      <c r="A587" s="7" t="s">
        <v>431</v>
      </c>
      <c r="B587" s="4" t="s">
        <v>433</v>
      </c>
      <c r="C587" s="1">
        <f t="shared" si="17"/>
        <v>1</v>
      </c>
      <c r="E587" s="61">
        <v>1</v>
      </c>
      <c r="G587" s="61">
        <v>1</v>
      </c>
      <c r="I587" s="1">
        <v>191958.32</v>
      </c>
      <c r="K587" s="1">
        <v>294039.28000000003</v>
      </c>
      <c r="N587" s="1">
        <v>443226.9484667994</v>
      </c>
      <c r="R587" s="19"/>
    </row>
    <row r="588" spans="1:18">
      <c r="A588" s="7" t="s">
        <v>432</v>
      </c>
      <c r="B588" s="4" t="s">
        <v>434</v>
      </c>
      <c r="C588" s="1">
        <f t="shared" si="17"/>
        <v>10000</v>
      </c>
      <c r="E588" s="61">
        <v>10000</v>
      </c>
      <c r="G588" s="61">
        <v>1</v>
      </c>
      <c r="I588" s="1"/>
      <c r="K588" s="1"/>
      <c r="N588" s="1"/>
    </row>
    <row r="589" spans="1:18">
      <c r="A589" s="7" t="s">
        <v>99</v>
      </c>
      <c r="B589" s="4" t="s">
        <v>379</v>
      </c>
      <c r="C589" s="1">
        <f t="shared" si="17"/>
        <v>42000</v>
      </c>
      <c r="E589" s="61">
        <v>42000</v>
      </c>
      <c r="G589" s="61">
        <v>154195.51999999999</v>
      </c>
      <c r="I589" s="1">
        <v>10000</v>
      </c>
      <c r="K589" s="1">
        <v>1</v>
      </c>
      <c r="N589" s="1">
        <v>1</v>
      </c>
    </row>
    <row r="590" spans="1:18">
      <c r="A590" s="7">
        <v>227</v>
      </c>
      <c r="B590" s="4" t="s">
        <v>112</v>
      </c>
      <c r="C590" s="1"/>
      <c r="E590" s="61"/>
      <c r="G590" s="61"/>
      <c r="I590" s="1">
        <v>25093.66</v>
      </c>
      <c r="K590" s="1">
        <v>1</v>
      </c>
      <c r="N590" s="1">
        <v>1</v>
      </c>
    </row>
    <row r="591" spans="1:18">
      <c r="A591" s="7" t="s">
        <v>115</v>
      </c>
      <c r="B591" s="4" t="s">
        <v>116</v>
      </c>
      <c r="C591" s="1">
        <f>E591</f>
        <v>30000</v>
      </c>
      <c r="E591" s="61">
        <v>30000</v>
      </c>
      <c r="G591" s="61">
        <v>10000</v>
      </c>
      <c r="I591" s="1">
        <v>1</v>
      </c>
      <c r="K591" s="1">
        <v>1</v>
      </c>
      <c r="N591" s="1">
        <v>1</v>
      </c>
    </row>
    <row r="592" spans="1:18">
      <c r="A592" s="7" t="s">
        <v>117</v>
      </c>
      <c r="B592" s="4" t="s">
        <v>6</v>
      </c>
      <c r="C592" s="1">
        <f>E592</f>
        <v>1</v>
      </c>
      <c r="E592" s="61">
        <v>1</v>
      </c>
      <c r="G592" s="61">
        <v>25093.66</v>
      </c>
      <c r="I592" s="1">
        <v>33605.33</v>
      </c>
      <c r="K592" s="1">
        <v>37339.269999999997</v>
      </c>
      <c r="N592" s="1">
        <v>40149.754999999997</v>
      </c>
      <c r="O592" s="74"/>
      <c r="P592" s="74"/>
      <c r="Q592" s="74"/>
      <c r="R592" s="1">
        <v>44610.85</v>
      </c>
    </row>
    <row r="593" spans="1:40">
      <c r="A593" s="7" t="s">
        <v>119</v>
      </c>
      <c r="B593" s="4" t="s">
        <v>120</v>
      </c>
      <c r="C593" s="1">
        <f>E593</f>
        <v>1</v>
      </c>
      <c r="E593" s="61">
        <v>1</v>
      </c>
      <c r="G593" s="61">
        <v>1</v>
      </c>
      <c r="I593" s="1"/>
      <c r="K593" s="1"/>
      <c r="N593" s="4"/>
      <c r="O593" s="74"/>
      <c r="P593" s="74"/>
      <c r="Q593" s="74"/>
      <c r="R593" s="1"/>
    </row>
    <row r="594" spans="1:40">
      <c r="A594" s="7" t="s">
        <v>113</v>
      </c>
      <c r="B594" s="4" t="s">
        <v>114</v>
      </c>
      <c r="C594" s="1">
        <f>E594+[3]RESUMEN!$F$9+66147.03-0.006</f>
        <v>179787.79399999999</v>
      </c>
      <c r="E594" s="61">
        <v>39622.720000000001</v>
      </c>
      <c r="G594" s="61">
        <f>33605.33+13000-495.51</f>
        <v>46109.82</v>
      </c>
      <c r="I594" s="1"/>
      <c r="K594" s="1"/>
      <c r="N594" s="1"/>
      <c r="AN594" s="4" t="s">
        <v>506</v>
      </c>
    </row>
    <row r="595" spans="1:40">
      <c r="A595" s="7"/>
      <c r="C595" s="1"/>
      <c r="I595" s="1"/>
      <c r="K595" s="1"/>
      <c r="N595" s="1"/>
      <c r="AN595" s="143" t="s">
        <v>510</v>
      </c>
    </row>
    <row r="596" spans="1:40">
      <c r="C596" s="1"/>
      <c r="I596" s="1"/>
      <c r="K596" s="1"/>
      <c r="R596" s="19">
        <v>21218</v>
      </c>
    </row>
    <row r="597" spans="1:40">
      <c r="A597" s="7">
        <v>23</v>
      </c>
      <c r="B597" s="4" t="s">
        <v>315</v>
      </c>
      <c r="C597" s="1"/>
      <c r="I597" s="1">
        <v>265.2</v>
      </c>
      <c r="K597" s="1">
        <v>1</v>
      </c>
      <c r="N597" s="1">
        <v>1</v>
      </c>
    </row>
    <row r="598" spans="1:40">
      <c r="A598" s="7">
        <v>230</v>
      </c>
      <c r="B598" s="4" t="s">
        <v>274</v>
      </c>
      <c r="C598" s="1"/>
      <c r="I598" s="1">
        <v>1234.7</v>
      </c>
      <c r="K598" s="1">
        <v>1</v>
      </c>
      <c r="N598" s="1">
        <v>1</v>
      </c>
    </row>
    <row r="599" spans="1:40">
      <c r="A599" s="7" t="s">
        <v>122</v>
      </c>
      <c r="B599" s="4" t="s">
        <v>123</v>
      </c>
      <c r="C599" s="1">
        <f>E599</f>
        <v>264.95999999999998</v>
      </c>
      <c r="E599" s="61">
        <v>264.95999999999998</v>
      </c>
      <c r="G599" s="61">
        <v>265.2</v>
      </c>
      <c r="I599" s="1">
        <v>1295.71</v>
      </c>
      <c r="K599" s="1">
        <v>17759.47</v>
      </c>
      <c r="N599" s="1">
        <v>19096.2</v>
      </c>
    </row>
    <row r="600" spans="1:40">
      <c r="A600" s="7" t="s">
        <v>138</v>
      </c>
      <c r="B600" s="4" t="s">
        <v>140</v>
      </c>
      <c r="C600" s="1">
        <f>E600</f>
        <v>1300</v>
      </c>
      <c r="E600" s="61">
        <v>1300</v>
      </c>
      <c r="G600" s="61">
        <v>1234.7</v>
      </c>
      <c r="I600" s="1"/>
      <c r="K600" s="1"/>
      <c r="R600" s="19">
        <v>5304.5</v>
      </c>
    </row>
    <row r="601" spans="1:40">
      <c r="A601" s="7" t="s">
        <v>139</v>
      </c>
      <c r="B601" s="4" t="s">
        <v>141</v>
      </c>
      <c r="C601" s="1">
        <f>E601</f>
        <v>1300</v>
      </c>
      <c r="E601" s="61">
        <v>1300</v>
      </c>
      <c r="G601" s="61">
        <v>1295.71</v>
      </c>
      <c r="I601" s="1">
        <v>397.74</v>
      </c>
      <c r="K601" s="1">
        <v>1</v>
      </c>
      <c r="N601" s="1">
        <v>1</v>
      </c>
    </row>
    <row r="602" spans="1:40">
      <c r="A602" s="7">
        <v>231</v>
      </c>
      <c r="B602" s="4" t="s">
        <v>121</v>
      </c>
      <c r="C602" s="1"/>
      <c r="E602" s="61"/>
      <c r="G602" s="61"/>
      <c r="I602" s="1">
        <v>669.54</v>
      </c>
      <c r="K602" s="1">
        <v>1</v>
      </c>
      <c r="N602" s="1">
        <v>1</v>
      </c>
    </row>
    <row r="603" spans="1:40">
      <c r="A603" s="7" t="s">
        <v>142</v>
      </c>
      <c r="B603" s="4" t="s">
        <v>123</v>
      </c>
      <c r="C603" s="1">
        <f>E603</f>
        <v>530</v>
      </c>
      <c r="E603" s="61">
        <v>530</v>
      </c>
      <c r="G603" s="61">
        <v>397.74</v>
      </c>
      <c r="I603" s="1">
        <v>1022.98</v>
      </c>
      <c r="K603" s="1">
        <v>4439.87</v>
      </c>
      <c r="N603" s="1">
        <v>4774.05</v>
      </c>
    </row>
    <row r="604" spans="1:40">
      <c r="A604" s="7" t="s">
        <v>143</v>
      </c>
      <c r="B604" s="4" t="s">
        <v>140</v>
      </c>
      <c r="C604" s="1">
        <f>E604</f>
        <v>3000</v>
      </c>
      <c r="E604" s="61">
        <v>3000</v>
      </c>
      <c r="G604" s="61">
        <v>669.54</v>
      </c>
      <c r="I604" s="1">
        <v>5200</v>
      </c>
      <c r="K604" s="1">
        <v>8867.5499999999993</v>
      </c>
      <c r="N604" s="1">
        <v>9535</v>
      </c>
      <c r="R604" s="19">
        <v>10609</v>
      </c>
    </row>
    <row r="605" spans="1:40">
      <c r="A605" s="7" t="s">
        <v>144</v>
      </c>
      <c r="B605" s="4" t="s">
        <v>141</v>
      </c>
      <c r="C605" s="1">
        <f>E605</f>
        <v>3000</v>
      </c>
      <c r="E605" s="61">
        <v>3000</v>
      </c>
      <c r="G605" s="61">
        <v>1022.98</v>
      </c>
      <c r="I605" s="1"/>
      <c r="K605" s="1"/>
    </row>
    <row r="606" spans="1:40">
      <c r="A606" s="7" t="s">
        <v>193</v>
      </c>
      <c r="B606" s="4" t="s">
        <v>275</v>
      </c>
      <c r="C606" s="1">
        <f>E606</f>
        <v>5300</v>
      </c>
      <c r="E606" s="61">
        <v>5300</v>
      </c>
      <c r="G606" s="61">
        <v>5200</v>
      </c>
      <c r="I606" s="1"/>
      <c r="K606" s="1"/>
    </row>
    <row r="607" spans="1:40">
      <c r="C607" s="1"/>
      <c r="I607" s="1">
        <v>1</v>
      </c>
      <c r="K607" s="1">
        <v>1</v>
      </c>
      <c r="N607" s="45">
        <v>1</v>
      </c>
    </row>
    <row r="608" spans="1:40">
      <c r="A608" s="7">
        <v>24</v>
      </c>
      <c r="B608" s="4" t="s">
        <v>145</v>
      </c>
      <c r="C608" s="1"/>
      <c r="I608" s="1"/>
      <c r="J608" s="1"/>
      <c r="K608" s="1"/>
    </row>
    <row r="609" spans="1:42">
      <c r="A609" s="7" t="s">
        <v>194</v>
      </c>
      <c r="B609" s="4" t="s">
        <v>146</v>
      </c>
      <c r="C609" s="1">
        <f>E609</f>
        <v>1000</v>
      </c>
      <c r="E609" s="61">
        <v>1000</v>
      </c>
      <c r="G609" s="61">
        <v>1</v>
      </c>
      <c r="I609" s="1"/>
      <c r="K609" s="1"/>
      <c r="R609" s="19"/>
    </row>
    <row r="610" spans="1:42">
      <c r="A610" s="7"/>
      <c r="I610" s="1">
        <v>1</v>
      </c>
      <c r="K610" s="1">
        <v>1</v>
      </c>
      <c r="N610" s="45">
        <v>1</v>
      </c>
    </row>
    <row r="611" spans="1:42">
      <c r="A611" s="7"/>
      <c r="B611" s="5" t="s">
        <v>279</v>
      </c>
      <c r="C611" s="5"/>
      <c r="D611" s="124">
        <f>SUM(C541:C609)</f>
        <v>533470.73916636431</v>
      </c>
      <c r="F611" s="14">
        <v>393305.66516636423</v>
      </c>
      <c r="H611" s="60">
        <f>+SUM(G541:G610)</f>
        <v>528017.12516636413</v>
      </c>
      <c r="I611" s="1"/>
      <c r="AB611" s="1"/>
      <c r="AO611" s="1"/>
      <c r="AP611" s="35"/>
    </row>
    <row r="612" spans="1:42">
      <c r="I612" s="1"/>
      <c r="J612" s="1"/>
    </row>
    <row r="613" spans="1:42">
      <c r="A613" s="6" t="s">
        <v>280</v>
      </c>
      <c r="E613" s="4"/>
      <c r="I613" s="1"/>
      <c r="AA613" s="1"/>
    </row>
    <row r="614" spans="1:42">
      <c r="E614" s="4"/>
      <c r="I614" s="1">
        <v>1</v>
      </c>
      <c r="K614" s="19">
        <v>1</v>
      </c>
      <c r="L614" s="22"/>
      <c r="M614" s="22"/>
      <c r="N614" s="19">
        <v>1</v>
      </c>
      <c r="R614" s="1">
        <v>1</v>
      </c>
    </row>
    <row r="615" spans="1:42">
      <c r="A615" s="7">
        <v>35</v>
      </c>
      <c r="B615" s="4" t="s">
        <v>42</v>
      </c>
      <c r="I615" s="1">
        <v>500</v>
      </c>
      <c r="K615" s="19">
        <v>500</v>
      </c>
      <c r="L615" s="22"/>
      <c r="M615" s="22"/>
      <c r="N615" s="19">
        <v>500</v>
      </c>
      <c r="R615" s="1">
        <v>500</v>
      </c>
    </row>
    <row r="616" spans="1:42" ht="12" thickBot="1">
      <c r="A616" s="7">
        <v>352</v>
      </c>
      <c r="B616" s="4" t="s">
        <v>222</v>
      </c>
      <c r="C616" s="61">
        <v>0</v>
      </c>
      <c r="E616" s="61">
        <v>0</v>
      </c>
      <c r="F616" s="1"/>
      <c r="G616" s="61">
        <v>1</v>
      </c>
      <c r="I616" s="1"/>
      <c r="K616" s="22"/>
      <c r="L616" s="22"/>
      <c r="M616" s="22"/>
    </row>
    <row r="617" spans="1:42" ht="12" thickBot="1">
      <c r="A617" s="7">
        <v>359</v>
      </c>
      <c r="B617" s="4" t="s">
        <v>396</v>
      </c>
      <c r="C617" s="61">
        <v>0</v>
      </c>
      <c r="E617" s="61">
        <v>0</v>
      </c>
      <c r="F617" s="1"/>
      <c r="G617" s="61">
        <v>1</v>
      </c>
      <c r="I617" s="66"/>
      <c r="J617" s="60">
        <v>501</v>
      </c>
      <c r="K617" s="22"/>
      <c r="L617" s="14">
        <v>501</v>
      </c>
      <c r="M617" s="15"/>
      <c r="O617" s="14">
        <v>501</v>
      </c>
      <c r="P617" s="15"/>
      <c r="Q617" s="15"/>
      <c r="S617" s="14">
        <v>501</v>
      </c>
      <c r="V617" s="86">
        <v>-0.99600798403193613</v>
      </c>
      <c r="W617" s="87">
        <v>-499</v>
      </c>
    </row>
    <row r="618" spans="1:42">
      <c r="E618" s="61"/>
      <c r="F618" s="1"/>
      <c r="I618" s="1"/>
    </row>
    <row r="619" spans="1:42">
      <c r="A619" s="16"/>
      <c r="B619" s="5" t="s">
        <v>224</v>
      </c>
      <c r="C619" s="5"/>
      <c r="D619" s="60">
        <f>+C616+C617</f>
        <v>0</v>
      </c>
      <c r="E619" s="61"/>
      <c r="F619" s="14">
        <v>0</v>
      </c>
      <c r="G619" s="5"/>
      <c r="H619" s="60">
        <f>+G616+G617</f>
        <v>2</v>
      </c>
      <c r="I619" s="21"/>
      <c r="J619" s="6"/>
      <c r="K619" s="6"/>
      <c r="L619" s="6"/>
      <c r="M619" s="6"/>
    </row>
    <row r="620" spans="1:42">
      <c r="I620" s="1"/>
    </row>
    <row r="621" spans="1:42">
      <c r="A621" s="6" t="s">
        <v>281</v>
      </c>
      <c r="B621" s="6"/>
      <c r="C621" s="6"/>
      <c r="D621" s="6"/>
      <c r="G621" s="5"/>
      <c r="H621" s="6"/>
      <c r="I621" s="1"/>
    </row>
    <row r="622" spans="1:42">
      <c r="I622" s="1">
        <v>1</v>
      </c>
      <c r="K622" s="45">
        <v>1</v>
      </c>
      <c r="L622" s="22"/>
      <c r="M622" s="22"/>
      <c r="N622" s="45">
        <v>1</v>
      </c>
      <c r="R622" s="1">
        <v>1</v>
      </c>
    </row>
    <row r="623" spans="1:42">
      <c r="A623" s="7">
        <v>44</v>
      </c>
      <c r="B623" s="4" t="s">
        <v>43</v>
      </c>
      <c r="I623" s="1"/>
      <c r="K623" s="45"/>
      <c r="L623" s="22"/>
      <c r="M623" s="22"/>
      <c r="N623" s="45"/>
      <c r="R623" s="1"/>
    </row>
    <row r="624" spans="1:42">
      <c r="A624" s="7">
        <v>443</v>
      </c>
      <c r="B624" s="4" t="s">
        <v>49</v>
      </c>
      <c r="C624" s="1">
        <v>66769.67</v>
      </c>
      <c r="E624" s="1">
        <v>0</v>
      </c>
      <c r="F624" s="58"/>
      <c r="G624" s="67">
        <v>1</v>
      </c>
      <c r="I624" s="1"/>
      <c r="K624" s="45"/>
      <c r="L624" s="22"/>
      <c r="M624" s="22"/>
      <c r="N624" s="45"/>
      <c r="R624" s="3"/>
    </row>
    <row r="625" spans="1:23">
      <c r="C625" s="70"/>
      <c r="E625" s="70"/>
      <c r="F625" s="58"/>
      <c r="I625" s="1">
        <v>1</v>
      </c>
      <c r="K625" s="45">
        <v>1</v>
      </c>
      <c r="L625" s="22"/>
      <c r="M625" s="22"/>
      <c r="N625" s="45">
        <v>1</v>
      </c>
      <c r="R625" s="1">
        <v>1</v>
      </c>
    </row>
    <row r="626" spans="1:23">
      <c r="A626" s="7">
        <v>46</v>
      </c>
      <c r="B626" s="4" t="s">
        <v>282</v>
      </c>
      <c r="C626" s="70"/>
      <c r="E626" s="70"/>
      <c r="F626" s="58"/>
      <c r="I626" s="1"/>
      <c r="K626" s="22"/>
      <c r="L626" s="22"/>
      <c r="M626" s="22"/>
      <c r="R626" s="1"/>
    </row>
    <row r="627" spans="1:23">
      <c r="A627" s="7">
        <v>462</v>
      </c>
      <c r="B627" s="4" t="s">
        <v>283</v>
      </c>
      <c r="C627" s="70">
        <v>0</v>
      </c>
      <c r="E627" s="70">
        <v>0</v>
      </c>
      <c r="F627" s="58"/>
      <c r="G627" s="67">
        <v>1</v>
      </c>
      <c r="I627" s="1"/>
      <c r="K627" s="22"/>
      <c r="L627" s="22"/>
      <c r="M627" s="22"/>
      <c r="R627" s="1"/>
    </row>
    <row r="628" spans="1:23">
      <c r="C628" s="70"/>
      <c r="E628" s="70"/>
      <c r="F628" s="58"/>
      <c r="I628" s="1">
        <v>4428</v>
      </c>
      <c r="K628" s="19">
        <v>5400</v>
      </c>
      <c r="L628" s="22"/>
      <c r="M628" s="22"/>
      <c r="N628" s="19">
        <v>5400</v>
      </c>
      <c r="R628" s="1">
        <v>6000</v>
      </c>
    </row>
    <row r="629" spans="1:23" ht="12" thickBot="1">
      <c r="A629" s="7">
        <v>48</v>
      </c>
      <c r="B629" s="4" t="s">
        <v>284</v>
      </c>
      <c r="C629" s="70"/>
      <c r="E629" s="70"/>
      <c r="F629" s="58"/>
      <c r="I629" s="1">
        <v>1476</v>
      </c>
      <c r="K629" s="19">
        <v>1800</v>
      </c>
      <c r="L629" s="22"/>
      <c r="M629" s="22"/>
      <c r="N629" s="19">
        <v>1800</v>
      </c>
      <c r="R629" s="1">
        <v>2000</v>
      </c>
    </row>
    <row r="630" spans="1:23" ht="12" thickBot="1">
      <c r="A630" s="7">
        <v>482</v>
      </c>
      <c r="B630" s="4" t="s">
        <v>397</v>
      </c>
      <c r="C630" s="70">
        <v>0</v>
      </c>
      <c r="E630" s="70">
        <v>0</v>
      </c>
      <c r="F630" s="58"/>
      <c r="G630" s="61">
        <v>1</v>
      </c>
      <c r="I630" s="15"/>
      <c r="J630" s="14">
        <v>5906</v>
      </c>
      <c r="K630" s="34"/>
      <c r="L630" s="14">
        <v>7202</v>
      </c>
      <c r="M630" s="15"/>
      <c r="N630" s="34"/>
      <c r="O630" s="14">
        <v>7202</v>
      </c>
      <c r="P630" s="15"/>
      <c r="Q630" s="15"/>
      <c r="S630" s="14">
        <v>8002</v>
      </c>
      <c r="V630" s="86">
        <v>-0.99944459872257707</v>
      </c>
      <c r="W630" s="87">
        <v>-7198</v>
      </c>
    </row>
    <row r="631" spans="1:23">
      <c r="A631" s="7">
        <v>489</v>
      </c>
      <c r="B631" s="4" t="s">
        <v>227</v>
      </c>
      <c r="C631" s="70">
        <v>0</v>
      </c>
      <c r="E631" s="70">
        <v>0</v>
      </c>
      <c r="F631" s="58"/>
      <c r="G631" s="61">
        <v>1</v>
      </c>
      <c r="I631" s="1"/>
      <c r="N631" s="34"/>
    </row>
    <row r="632" spans="1:23">
      <c r="B632" s="5" t="s">
        <v>236</v>
      </c>
      <c r="C632" s="5"/>
      <c r="D632" s="124">
        <f>+C630+C631+C627+C624</f>
        <v>66769.67</v>
      </c>
      <c r="E632" s="110"/>
      <c r="F632" s="14">
        <v>0</v>
      </c>
      <c r="G632" s="5"/>
      <c r="H632" s="63">
        <f>+G624+G627+G630+G631</f>
        <v>4</v>
      </c>
      <c r="I632" s="21"/>
      <c r="J632" s="6"/>
      <c r="K632" s="6"/>
      <c r="L632" s="6"/>
      <c r="M632" s="6"/>
      <c r="N632" s="34"/>
    </row>
    <row r="633" spans="1:23">
      <c r="B633" s="5"/>
      <c r="C633" s="5"/>
      <c r="D633" s="5"/>
      <c r="G633" s="5"/>
      <c r="H633" s="110"/>
      <c r="I633" s="21"/>
      <c r="J633" s="6"/>
      <c r="K633" s="6"/>
      <c r="L633" s="6"/>
      <c r="M633" s="6"/>
      <c r="N633" s="34"/>
    </row>
    <row r="634" spans="1:23">
      <c r="A634" s="6" t="s">
        <v>376</v>
      </c>
      <c r="B634" s="5"/>
      <c r="C634" s="5"/>
      <c r="D634" s="5"/>
      <c r="G634" s="61"/>
      <c r="H634" s="110"/>
      <c r="I634" s="21"/>
      <c r="J634" s="6"/>
      <c r="K634" s="6"/>
      <c r="L634" s="6"/>
      <c r="M634" s="6"/>
      <c r="N634" s="34"/>
    </row>
    <row r="635" spans="1:23">
      <c r="A635" s="16"/>
      <c r="B635" s="5"/>
      <c r="C635" s="5"/>
      <c r="D635" s="5"/>
      <c r="G635" s="61"/>
      <c r="H635" s="110"/>
      <c r="I635" s="21"/>
      <c r="J635" s="6"/>
      <c r="K635" s="6"/>
      <c r="L635" s="6"/>
      <c r="M635" s="6"/>
      <c r="N635" s="34"/>
    </row>
    <row r="636" spans="1:23">
      <c r="A636" s="109">
        <v>50</v>
      </c>
      <c r="B636" s="7" t="s">
        <v>377</v>
      </c>
      <c r="C636" s="7"/>
      <c r="D636" s="7"/>
      <c r="G636" s="61"/>
      <c r="H636" s="110"/>
      <c r="I636" s="21"/>
      <c r="J636" s="6"/>
      <c r="K636" s="6"/>
      <c r="L636" s="6"/>
      <c r="M636" s="6"/>
      <c r="N636" s="34"/>
    </row>
    <row r="637" spans="1:23">
      <c r="A637" s="109">
        <v>500</v>
      </c>
      <c r="B637" s="7" t="s">
        <v>378</v>
      </c>
      <c r="C637" s="61">
        <f>+E637</f>
        <v>0</v>
      </c>
      <c r="D637" s="7"/>
      <c r="E637" s="61">
        <v>0</v>
      </c>
      <c r="G637" s="61">
        <v>0</v>
      </c>
      <c r="H637" s="110"/>
      <c r="I637" s="21"/>
      <c r="J637" s="6"/>
      <c r="K637" s="6"/>
      <c r="L637" s="6"/>
      <c r="M637" s="6"/>
      <c r="N637" s="34"/>
    </row>
    <row r="638" spans="1:23">
      <c r="A638" s="16"/>
      <c r="B638" s="5"/>
      <c r="C638" s="5"/>
      <c r="D638" s="5"/>
      <c r="G638" s="61"/>
      <c r="H638" s="110"/>
      <c r="I638" s="21"/>
      <c r="J638" s="6"/>
      <c r="K638" s="6"/>
      <c r="L638" s="6"/>
      <c r="M638" s="6"/>
      <c r="N638" s="34"/>
    </row>
    <row r="639" spans="1:23">
      <c r="A639" s="16"/>
      <c r="B639" s="5" t="s">
        <v>239</v>
      </c>
      <c r="C639" s="5"/>
      <c r="D639" s="60">
        <f>+C637</f>
        <v>0</v>
      </c>
      <c r="F639" s="14">
        <v>0</v>
      </c>
      <c r="G639" s="61"/>
      <c r="H639" s="118">
        <f>+G636</f>
        <v>0</v>
      </c>
      <c r="I639" s="21"/>
      <c r="J639" s="6"/>
      <c r="K639" s="6"/>
      <c r="L639" s="6"/>
      <c r="M639" s="6"/>
      <c r="N639" s="34"/>
    </row>
    <row r="640" spans="1:23">
      <c r="I640" s="1"/>
      <c r="N640" s="34"/>
    </row>
    <row r="641" spans="1:20">
      <c r="A641" s="6" t="s">
        <v>285</v>
      </c>
      <c r="B641" s="6"/>
      <c r="C641" s="6"/>
      <c r="D641" s="6"/>
      <c r="G641" s="5"/>
      <c r="H641" s="6"/>
      <c r="I641" s="1"/>
      <c r="N641" s="34"/>
    </row>
    <row r="642" spans="1:20">
      <c r="I642" s="1">
        <v>1</v>
      </c>
      <c r="K642" s="34">
        <v>1</v>
      </c>
      <c r="N642" s="34">
        <v>1</v>
      </c>
      <c r="R642" s="19">
        <v>1</v>
      </c>
      <c r="T642" s="22">
        <v>8</v>
      </c>
    </row>
    <row r="643" spans="1:20">
      <c r="A643" s="7">
        <v>60</v>
      </c>
      <c r="B643" s="4" t="s">
        <v>316</v>
      </c>
      <c r="I643" s="1">
        <v>1</v>
      </c>
      <c r="K643" s="34">
        <v>1</v>
      </c>
      <c r="N643" s="34">
        <v>1</v>
      </c>
      <c r="R643" s="19">
        <v>1</v>
      </c>
      <c r="T643" s="22">
        <v>9</v>
      </c>
    </row>
    <row r="644" spans="1:20">
      <c r="A644" s="7">
        <v>600</v>
      </c>
      <c r="B644" s="4" t="s">
        <v>398</v>
      </c>
      <c r="C644" s="1">
        <f>'[4]PARTIDAS PRG'!$D8</f>
        <v>0</v>
      </c>
      <c r="E644" s="111">
        <v>0</v>
      </c>
      <c r="G644" s="69">
        <f>+'[4]PARTIDAS PRG'!$I$8</f>
        <v>0</v>
      </c>
      <c r="I644" s="1"/>
      <c r="K644" s="34"/>
      <c r="N644" s="34"/>
      <c r="R644" s="19"/>
    </row>
    <row r="645" spans="1:20">
      <c r="A645" s="7">
        <v>609</v>
      </c>
      <c r="B645" s="4" t="s">
        <v>399</v>
      </c>
      <c r="C645" s="1">
        <f>'[4]PARTIDAS PRG'!$D9</f>
        <v>0</v>
      </c>
      <c r="E645" s="111">
        <v>0</v>
      </c>
      <c r="G645" s="69">
        <f>+'[4]PARTIDAS PRG'!$I$9</f>
        <v>0</v>
      </c>
      <c r="I645" s="1"/>
      <c r="K645" s="34"/>
      <c r="N645" s="34"/>
      <c r="R645" s="19"/>
    </row>
    <row r="646" spans="1:20">
      <c r="A646" s="7"/>
      <c r="C646" s="1"/>
      <c r="E646" s="111"/>
      <c r="G646" s="69"/>
      <c r="I646" s="1">
        <v>1</v>
      </c>
      <c r="K646" s="34">
        <v>1</v>
      </c>
      <c r="N646" s="34">
        <v>1</v>
      </c>
      <c r="R646" s="19">
        <v>1</v>
      </c>
      <c r="T646" s="22">
        <v>10</v>
      </c>
    </row>
    <row r="647" spans="1:20">
      <c r="A647" s="7">
        <v>61</v>
      </c>
      <c r="B647" s="4" t="s">
        <v>401</v>
      </c>
      <c r="C647" s="1"/>
      <c r="E647" s="111"/>
      <c r="G647" s="69"/>
      <c r="I647" s="1">
        <v>1</v>
      </c>
      <c r="K647" s="34">
        <v>1</v>
      </c>
      <c r="N647" s="34">
        <v>1</v>
      </c>
      <c r="R647" s="19">
        <v>1</v>
      </c>
      <c r="T647" s="22">
        <v>11</v>
      </c>
    </row>
    <row r="648" spans="1:20">
      <c r="A648" s="7">
        <v>610</v>
      </c>
      <c r="B648" s="4" t="s">
        <v>398</v>
      </c>
      <c r="C648" s="1">
        <f>'[4]PARTIDAS PRG'!$D10</f>
        <v>0</v>
      </c>
      <c r="E648" s="111">
        <v>0</v>
      </c>
      <c r="G648" s="69">
        <f>+'[4]PARTIDAS PRG'!$I$10</f>
        <v>0</v>
      </c>
      <c r="I648" s="1"/>
      <c r="K648" s="34"/>
      <c r="N648" s="34"/>
      <c r="R648" s="19"/>
    </row>
    <row r="649" spans="1:20">
      <c r="A649" s="7">
        <v>619</v>
      </c>
      <c r="B649" s="4" t="s">
        <v>400</v>
      </c>
      <c r="C649" s="1">
        <f>'[4]PARTIDAS PRG'!$D11</f>
        <v>0</v>
      </c>
      <c r="E649" s="111">
        <v>0</v>
      </c>
      <c r="G649" s="69">
        <f>+'[4]PARTIDAS PRG'!$I$11</f>
        <v>0</v>
      </c>
      <c r="I649" s="1"/>
      <c r="K649" s="34"/>
      <c r="N649" s="34"/>
      <c r="R649" s="19"/>
    </row>
    <row r="650" spans="1:20">
      <c r="A650" s="7"/>
      <c r="C650" s="1"/>
      <c r="E650" s="111"/>
      <c r="G650" s="69"/>
      <c r="I650" s="1">
        <v>1</v>
      </c>
      <c r="K650" s="34">
        <v>1</v>
      </c>
      <c r="N650" s="34">
        <v>1</v>
      </c>
      <c r="R650" s="19">
        <v>1</v>
      </c>
      <c r="T650" s="22">
        <v>12</v>
      </c>
    </row>
    <row r="651" spans="1:20">
      <c r="A651" s="7">
        <v>62</v>
      </c>
      <c r="B651" s="4" t="s">
        <v>317</v>
      </c>
      <c r="C651" s="1"/>
      <c r="E651" s="111"/>
      <c r="G651" s="69"/>
      <c r="I651" s="1">
        <v>1</v>
      </c>
      <c r="K651" s="34">
        <v>0.5</v>
      </c>
      <c r="N651" s="34">
        <v>349228.24</v>
      </c>
      <c r="R651" s="19">
        <v>500000</v>
      </c>
      <c r="T651" s="22">
        <v>13</v>
      </c>
    </row>
    <row r="652" spans="1:20">
      <c r="A652" s="7">
        <v>621</v>
      </c>
      <c r="B652" s="4" t="s">
        <v>286</v>
      </c>
      <c r="C652" s="1">
        <f>'[4]PARTIDAS PRG'!$D12</f>
        <v>0</v>
      </c>
      <c r="E652" s="111">
        <v>0</v>
      </c>
      <c r="G652" s="69">
        <f>+'[4]PARTIDAS PRG'!$I$12</f>
        <v>177417.19</v>
      </c>
      <c r="I652" s="1">
        <v>1</v>
      </c>
      <c r="K652" s="34">
        <v>0.5</v>
      </c>
      <c r="N652" s="34">
        <v>1</v>
      </c>
      <c r="R652" s="19">
        <v>1</v>
      </c>
      <c r="T652" s="22">
        <v>14</v>
      </c>
    </row>
    <row r="653" spans="1:20">
      <c r="A653" s="7">
        <v>622</v>
      </c>
      <c r="B653" s="4" t="s">
        <v>258</v>
      </c>
      <c r="C653" s="1">
        <f>'[4]PARTIDAS PRG'!$D13</f>
        <v>23000</v>
      </c>
      <c r="E653" s="111">
        <v>101000.8</v>
      </c>
      <c r="G653" s="69">
        <f>+'[4]PARTIDAS PRG'!$I$13</f>
        <v>12191416.53308</v>
      </c>
      <c r="I653" s="1">
        <v>1</v>
      </c>
      <c r="K653" s="34">
        <v>1</v>
      </c>
      <c r="N653" s="34">
        <v>1</v>
      </c>
      <c r="R653" s="19">
        <v>1</v>
      </c>
      <c r="T653" s="22">
        <v>15</v>
      </c>
    </row>
    <row r="654" spans="1:20">
      <c r="A654" s="7">
        <v>623</v>
      </c>
      <c r="B654" s="4" t="s">
        <v>46</v>
      </c>
      <c r="C654" s="1">
        <f>'[4]PARTIDAS PRG'!$D14</f>
        <v>0</v>
      </c>
      <c r="E654" s="111">
        <v>0</v>
      </c>
      <c r="G654" s="69">
        <f>+'[4]PARTIDAS PRG'!$I$14</f>
        <v>99000</v>
      </c>
      <c r="I654" s="1">
        <v>1</v>
      </c>
      <c r="K654" s="34">
        <v>1</v>
      </c>
      <c r="N654" s="34">
        <v>1</v>
      </c>
      <c r="R654" s="19">
        <v>1</v>
      </c>
      <c r="T654" s="22">
        <v>16</v>
      </c>
    </row>
    <row r="655" spans="1:20">
      <c r="A655" s="7">
        <v>624</v>
      </c>
      <c r="B655" s="4" t="s">
        <v>259</v>
      </c>
      <c r="C655" s="1">
        <f>'[4]PARTIDAS PRG'!$D15</f>
        <v>0</v>
      </c>
      <c r="E655" s="111">
        <v>0</v>
      </c>
      <c r="G655" s="69">
        <f>+'[4]PARTIDAS PRG'!$I$14</f>
        <v>99000</v>
      </c>
      <c r="I655" s="1">
        <v>1</v>
      </c>
      <c r="K655" s="34">
        <v>1</v>
      </c>
      <c r="N655" s="34">
        <v>1</v>
      </c>
      <c r="R655" s="19">
        <v>1</v>
      </c>
      <c r="T655" s="22">
        <v>17</v>
      </c>
    </row>
    <row r="656" spans="1:20">
      <c r="A656" s="7">
        <v>625</v>
      </c>
      <c r="B656" s="4" t="s">
        <v>44</v>
      </c>
      <c r="C656" s="1">
        <f>'[4]PARTIDAS PRG'!$D16</f>
        <v>0</v>
      </c>
      <c r="E656" s="111">
        <v>0</v>
      </c>
      <c r="G656" s="69">
        <f>+'[4]PARTIDAS PRG'!$I$16</f>
        <v>0</v>
      </c>
      <c r="I656" s="1">
        <v>1</v>
      </c>
      <c r="K656" s="34">
        <v>1</v>
      </c>
      <c r="N656" s="34">
        <v>1</v>
      </c>
      <c r="R656" s="19">
        <v>24065.41</v>
      </c>
      <c r="T656" s="22">
        <v>18</v>
      </c>
    </row>
    <row r="657" spans="1:20">
      <c r="A657" s="7">
        <v>626</v>
      </c>
      <c r="B657" s="4" t="s">
        <v>260</v>
      </c>
      <c r="C657" s="1">
        <f>'[4]PARTIDAS PRG'!$D17</f>
        <v>0</v>
      </c>
      <c r="E657" s="111">
        <v>0</v>
      </c>
      <c r="G657" s="69">
        <f>+'[4]PARTIDAS PRG'!$I$17</f>
        <v>0</v>
      </c>
      <c r="I657" s="1">
        <v>1</v>
      </c>
      <c r="K657" s="34">
        <v>1</v>
      </c>
      <c r="N657" s="34">
        <v>1</v>
      </c>
      <c r="R657" s="19">
        <v>52</v>
      </c>
      <c r="T657" s="22">
        <v>19</v>
      </c>
    </row>
    <row r="658" spans="1:20">
      <c r="A658" s="7">
        <v>627</v>
      </c>
      <c r="B658" s="4" t="s">
        <v>287</v>
      </c>
      <c r="C658" s="1">
        <f>'[4]PARTIDAS PRG'!$D18</f>
        <v>0</v>
      </c>
      <c r="E658" s="111">
        <v>0</v>
      </c>
      <c r="G658" s="69">
        <f>+'[4]PARTIDAS PRG'!$I$18</f>
        <v>0</v>
      </c>
      <c r="I658" s="1"/>
      <c r="K658" s="34"/>
      <c r="N658" s="34"/>
      <c r="R658" s="19"/>
    </row>
    <row r="659" spans="1:20">
      <c r="A659" s="7">
        <v>629</v>
      </c>
      <c r="B659" s="4" t="s">
        <v>45</v>
      </c>
      <c r="C659" s="1">
        <f>'[4]PARTIDAS PRG'!$D19</f>
        <v>0</v>
      </c>
      <c r="E659" s="111">
        <v>0</v>
      </c>
      <c r="G659" s="69">
        <f>+'[4]PARTIDAS PRG'!$I$19</f>
        <v>0</v>
      </c>
      <c r="I659" s="1"/>
      <c r="K659" s="34"/>
      <c r="N659" s="34"/>
      <c r="R659" s="19"/>
    </row>
    <row r="660" spans="1:20">
      <c r="A660" s="7"/>
      <c r="C660" s="1"/>
      <c r="E660" s="111"/>
      <c r="G660" s="69"/>
      <c r="I660" s="1">
        <v>1</v>
      </c>
      <c r="K660" s="34">
        <v>1</v>
      </c>
      <c r="N660" s="34">
        <v>1</v>
      </c>
      <c r="R660" s="19">
        <v>1</v>
      </c>
      <c r="T660" s="22">
        <v>20</v>
      </c>
    </row>
    <row r="661" spans="1:20">
      <c r="A661" s="7">
        <v>63</v>
      </c>
      <c r="B661" s="4" t="s">
        <v>288</v>
      </c>
      <c r="C661" s="1"/>
      <c r="E661" s="111"/>
      <c r="G661" s="69"/>
      <c r="I661" s="1">
        <v>1</v>
      </c>
      <c r="K661" s="34">
        <v>0.5</v>
      </c>
      <c r="N661" s="34">
        <v>1</v>
      </c>
      <c r="R661" s="19">
        <v>1</v>
      </c>
      <c r="T661" s="22">
        <v>21</v>
      </c>
    </row>
    <row r="662" spans="1:20">
      <c r="A662" s="7">
        <v>631</v>
      </c>
      <c r="B662" s="4" t="s">
        <v>286</v>
      </c>
      <c r="C662" s="1">
        <f>'[4]PARTIDAS PRG'!$D20</f>
        <v>0</v>
      </c>
      <c r="E662" s="111">
        <v>0</v>
      </c>
      <c r="G662" s="69">
        <f>+'[4]PARTIDAS PRG'!$I$20</f>
        <v>0</v>
      </c>
      <c r="I662" s="1">
        <v>1</v>
      </c>
      <c r="K662" s="34">
        <v>0.5</v>
      </c>
      <c r="N662" s="34">
        <v>1</v>
      </c>
      <c r="R662" s="19">
        <v>1</v>
      </c>
      <c r="T662" s="22">
        <v>22</v>
      </c>
    </row>
    <row r="663" spans="1:20">
      <c r="A663" s="7">
        <v>632</v>
      </c>
      <c r="B663" s="4" t="s">
        <v>258</v>
      </c>
      <c r="C663" s="1">
        <f>'[4]PARTIDAS PRG'!$D21</f>
        <v>57865.69</v>
      </c>
      <c r="E663" s="111">
        <v>0</v>
      </c>
      <c r="G663" s="69">
        <f>+'[4]PARTIDAS PRG'!$I$21</f>
        <v>1638249.15</v>
      </c>
      <c r="I663" s="1">
        <v>1</v>
      </c>
      <c r="K663" s="34">
        <v>1</v>
      </c>
      <c r="N663" s="34">
        <v>1</v>
      </c>
      <c r="R663" s="19">
        <v>1</v>
      </c>
      <c r="T663" s="22">
        <v>23</v>
      </c>
    </row>
    <row r="664" spans="1:20">
      <c r="A664" s="7">
        <v>633</v>
      </c>
      <c r="B664" s="4" t="s">
        <v>46</v>
      </c>
      <c r="C664" s="1">
        <f>'[4]PARTIDAS PRG'!$D22</f>
        <v>0</v>
      </c>
      <c r="E664" s="111">
        <v>0</v>
      </c>
      <c r="G664" s="69">
        <f>+'[4]PARTIDAS PRG'!$I$22</f>
        <v>93194.559999999998</v>
      </c>
      <c r="I664" s="1">
        <v>1</v>
      </c>
      <c r="K664" s="34">
        <v>1</v>
      </c>
      <c r="N664" s="34">
        <v>1</v>
      </c>
      <c r="R664" s="19">
        <v>1</v>
      </c>
      <c r="T664" s="22">
        <v>24</v>
      </c>
    </row>
    <row r="665" spans="1:20">
      <c r="A665" s="7">
        <v>634</v>
      </c>
      <c r="B665" s="4" t="s">
        <v>259</v>
      </c>
      <c r="C665" s="1">
        <f>'[4]PARTIDAS PRG'!$D23</f>
        <v>0</v>
      </c>
      <c r="E665" s="111">
        <v>0</v>
      </c>
      <c r="G665" s="69">
        <f>+'[4]PARTIDAS PRG'!$I$23</f>
        <v>0</v>
      </c>
      <c r="I665" s="1">
        <v>1</v>
      </c>
      <c r="K665" s="34">
        <v>1</v>
      </c>
      <c r="N665" s="34">
        <v>1</v>
      </c>
      <c r="R665" s="19">
        <v>1</v>
      </c>
      <c r="T665" s="22">
        <v>25</v>
      </c>
    </row>
    <row r="666" spans="1:20">
      <c r="A666" s="7">
        <v>635</v>
      </c>
      <c r="B666" s="4" t="s">
        <v>44</v>
      </c>
      <c r="C666" s="1">
        <f>'[4]PARTIDAS PRG'!$D24</f>
        <v>0</v>
      </c>
      <c r="E666" s="111">
        <v>0</v>
      </c>
      <c r="G666" s="69">
        <f>+'[4]PARTIDAS PRG'!$I$24</f>
        <v>0</v>
      </c>
      <c r="I666" s="1">
        <v>1</v>
      </c>
      <c r="K666" s="34">
        <v>1</v>
      </c>
      <c r="N666" s="34">
        <v>1</v>
      </c>
      <c r="R666" s="19">
        <v>1</v>
      </c>
      <c r="T666" s="22">
        <v>26</v>
      </c>
    </row>
    <row r="667" spans="1:20">
      <c r="A667" s="7">
        <v>636</v>
      </c>
      <c r="B667" s="4" t="s">
        <v>260</v>
      </c>
      <c r="C667" s="1">
        <f>'[4]PARTIDAS PRG'!$D25</f>
        <v>0</v>
      </c>
      <c r="E667" s="111">
        <v>0</v>
      </c>
      <c r="G667" s="69">
        <f>+'[4]PARTIDAS PRG'!$I$25</f>
        <v>0</v>
      </c>
      <c r="I667" s="1">
        <v>1</v>
      </c>
      <c r="K667" s="34">
        <v>1</v>
      </c>
      <c r="N667" s="34">
        <v>1</v>
      </c>
      <c r="R667" s="19">
        <v>1</v>
      </c>
      <c r="T667" s="22">
        <v>27</v>
      </c>
    </row>
    <row r="668" spans="1:20">
      <c r="A668" s="7">
        <v>637</v>
      </c>
      <c r="B668" s="4" t="s">
        <v>287</v>
      </c>
      <c r="C668" s="1">
        <f>'[4]PARTIDAS PRG'!$D26</f>
        <v>0</v>
      </c>
      <c r="E668" s="111">
        <v>0</v>
      </c>
      <c r="G668" s="69">
        <f>+'[4]PARTIDAS PRG'!$I$26</f>
        <v>120000</v>
      </c>
      <c r="I668" s="1"/>
      <c r="K668" s="34"/>
      <c r="N668" s="34"/>
      <c r="R668" s="19"/>
    </row>
    <row r="669" spans="1:20">
      <c r="A669" s="7">
        <v>639</v>
      </c>
      <c r="B669" s="4" t="s">
        <v>47</v>
      </c>
      <c r="C669" s="1">
        <f>'[4]PARTIDAS PRG'!$D27</f>
        <v>0</v>
      </c>
      <c r="E669" s="111">
        <v>0</v>
      </c>
      <c r="G669" s="69">
        <f>+'[4]PARTIDAS PRG'!$I$27</f>
        <v>0</v>
      </c>
      <c r="I669" s="1"/>
      <c r="K669" s="34"/>
      <c r="N669" s="34"/>
      <c r="R669" s="19"/>
    </row>
    <row r="670" spans="1:20">
      <c r="A670" s="7"/>
      <c r="C670" s="1"/>
      <c r="E670" s="111"/>
      <c r="G670" s="69"/>
      <c r="I670" s="1">
        <v>100000</v>
      </c>
      <c r="K670" s="34">
        <v>200000</v>
      </c>
      <c r="N670" s="34">
        <v>2</v>
      </c>
      <c r="R670" s="19">
        <v>222522.5</v>
      </c>
      <c r="T670" s="22">
        <v>28</v>
      </c>
    </row>
    <row r="671" spans="1:20">
      <c r="A671" s="7">
        <v>64</v>
      </c>
      <c r="B671" s="4" t="s">
        <v>402</v>
      </c>
      <c r="C671" s="1"/>
      <c r="E671" s="111"/>
      <c r="G671" s="69"/>
      <c r="I671" s="1">
        <v>1</v>
      </c>
      <c r="K671" s="34">
        <v>1</v>
      </c>
      <c r="N671" s="34">
        <v>1</v>
      </c>
      <c r="T671" s="22">
        <v>29</v>
      </c>
    </row>
    <row r="672" spans="1:20">
      <c r="A672" s="7">
        <v>640</v>
      </c>
      <c r="B672" s="4" t="s">
        <v>402</v>
      </c>
      <c r="C672" s="1">
        <f>'[4]PARTIDAS PRG'!$D28</f>
        <v>75000</v>
      </c>
      <c r="E672" s="111">
        <v>300000</v>
      </c>
      <c r="G672" s="69">
        <f>+'[4]PARTIDAS PRG'!$I$28</f>
        <v>75000</v>
      </c>
      <c r="I672" s="1"/>
    </row>
    <row r="673" spans="1:23">
      <c r="A673" s="7">
        <v>641</v>
      </c>
      <c r="B673" s="4" t="s">
        <v>48</v>
      </c>
      <c r="C673" s="1">
        <f>'[4]PARTIDAS PRG'!$D29</f>
        <v>0</v>
      </c>
      <c r="E673" s="111">
        <v>0</v>
      </c>
      <c r="G673" s="69">
        <f>+'[4]PARTIDAS PRG'!$I$29</f>
        <v>0</v>
      </c>
      <c r="I673" s="1"/>
    </row>
    <row r="674" spans="1:23" ht="12" thickBot="1">
      <c r="A674" s="7"/>
      <c r="C674" s="1"/>
      <c r="E674" s="111"/>
      <c r="G674" s="69"/>
      <c r="I674" s="1">
        <v>1</v>
      </c>
      <c r="T674" s="22">
        <v>30</v>
      </c>
    </row>
    <row r="675" spans="1:23" ht="12" thickBot="1">
      <c r="A675" s="7">
        <v>65</v>
      </c>
      <c r="B675" s="4" t="s">
        <v>462</v>
      </c>
      <c r="C675" s="1"/>
      <c r="E675" s="111"/>
      <c r="G675" s="69"/>
      <c r="I675" s="66"/>
      <c r="J675" s="64">
        <v>100022</v>
      </c>
      <c r="K675" s="5"/>
      <c r="L675" s="50">
        <v>200019</v>
      </c>
      <c r="M675" s="57"/>
      <c r="O675" s="50">
        <v>349250.24</v>
      </c>
      <c r="P675" s="57"/>
      <c r="Q675" s="57"/>
      <c r="R675" s="19"/>
      <c r="S675" s="14">
        <v>746656.91</v>
      </c>
      <c r="V675" s="86">
        <v>-0.74991875771801686</v>
      </c>
      <c r="W675" s="87">
        <v>-149998</v>
      </c>
    </row>
    <row r="676" spans="1:23">
      <c r="A676" s="7" t="s">
        <v>380</v>
      </c>
      <c r="B676" s="4" t="s">
        <v>382</v>
      </c>
      <c r="C676" s="1">
        <f>'[4]PARTIDAS PRG'!$D30</f>
        <v>0</v>
      </c>
      <c r="E676" s="111">
        <v>0</v>
      </c>
      <c r="G676" s="69">
        <f>+'[4]PARTIDAS PRG'!$I$30</f>
        <v>0</v>
      </c>
      <c r="I676" s="1"/>
    </row>
    <row r="677" spans="1:23">
      <c r="A677" s="4" t="s">
        <v>381</v>
      </c>
      <c r="B677" s="4" t="s">
        <v>383</v>
      </c>
      <c r="C677" s="1">
        <v>0</v>
      </c>
      <c r="E677" s="111">
        <v>0</v>
      </c>
      <c r="G677" s="5"/>
      <c r="I677" s="21"/>
      <c r="J677" s="6"/>
      <c r="K677" s="6"/>
      <c r="L677" s="6"/>
      <c r="M677" s="6"/>
    </row>
    <row r="678" spans="1:23">
      <c r="B678" s="5" t="s">
        <v>289</v>
      </c>
      <c r="C678" s="5"/>
      <c r="D678" s="119">
        <f>SUM(C644:C677)</f>
        <v>155865.69</v>
      </c>
      <c r="F678" s="119">
        <v>401000.8</v>
      </c>
      <c r="H678" s="64">
        <f>SUM(G644:G676)</f>
        <v>14493277.433080001</v>
      </c>
      <c r="I678" s="1"/>
      <c r="N678" s="22" t="s">
        <v>35</v>
      </c>
    </row>
    <row r="679" spans="1:23">
      <c r="A679" s="6" t="s">
        <v>290</v>
      </c>
      <c r="B679" s="6"/>
      <c r="C679" s="6"/>
      <c r="D679" s="6"/>
      <c r="G679" s="5"/>
      <c r="H679" s="6"/>
      <c r="I679" s="1"/>
      <c r="N679" s="13"/>
      <c r="O679" s="33"/>
      <c r="P679" s="33"/>
      <c r="Q679" s="33"/>
    </row>
    <row r="680" spans="1:23">
      <c r="I680" s="1">
        <v>1</v>
      </c>
      <c r="K680" s="19">
        <v>1</v>
      </c>
      <c r="L680" s="22"/>
      <c r="M680" s="22"/>
      <c r="N680" s="19">
        <v>1</v>
      </c>
      <c r="R680" s="1">
        <v>1</v>
      </c>
    </row>
    <row r="681" spans="1:23">
      <c r="A681" s="7">
        <v>70</v>
      </c>
      <c r="B681" s="4" t="s">
        <v>318</v>
      </c>
      <c r="I681" s="1"/>
      <c r="K681" s="19"/>
      <c r="L681" s="22"/>
      <c r="M681" s="22"/>
      <c r="N681" s="19"/>
      <c r="R681" s="1"/>
    </row>
    <row r="682" spans="1:23">
      <c r="A682" s="7">
        <v>700</v>
      </c>
      <c r="B682" s="4" t="s">
        <v>318</v>
      </c>
      <c r="C682" s="61">
        <v>0</v>
      </c>
      <c r="E682" s="61">
        <v>0</v>
      </c>
      <c r="G682" s="61">
        <v>1</v>
      </c>
      <c r="I682" s="1"/>
      <c r="K682" s="19"/>
      <c r="L682" s="22"/>
      <c r="M682" s="22"/>
      <c r="N682" s="19"/>
      <c r="R682" s="3"/>
    </row>
    <row r="683" spans="1:23">
      <c r="A683" s="7"/>
      <c r="C683" s="61"/>
      <c r="E683" s="61"/>
      <c r="I683" s="1">
        <v>1</v>
      </c>
      <c r="K683" s="19">
        <v>1</v>
      </c>
      <c r="L683" s="22"/>
      <c r="M683" s="22"/>
      <c r="N683" s="19">
        <v>1</v>
      </c>
      <c r="R683" s="1">
        <v>1</v>
      </c>
    </row>
    <row r="684" spans="1:23">
      <c r="A684" s="7">
        <v>73</v>
      </c>
      <c r="B684" s="4" t="s">
        <v>403</v>
      </c>
      <c r="C684" s="61"/>
      <c r="E684" s="61"/>
      <c r="I684" s="1"/>
      <c r="K684" s="19"/>
      <c r="L684" s="22"/>
      <c r="M684" s="22"/>
      <c r="N684" s="19"/>
      <c r="R684" s="1"/>
    </row>
    <row r="685" spans="1:23">
      <c r="A685" s="7">
        <v>730</v>
      </c>
      <c r="B685" s="4" t="s">
        <v>404</v>
      </c>
      <c r="C685" s="61">
        <v>0</v>
      </c>
      <c r="E685" s="61">
        <v>0</v>
      </c>
      <c r="G685" s="61">
        <v>1</v>
      </c>
      <c r="I685" s="1"/>
      <c r="K685" s="19"/>
      <c r="L685" s="22"/>
      <c r="M685" s="22"/>
      <c r="N685" s="19"/>
      <c r="R685" s="3"/>
    </row>
    <row r="686" spans="1:23">
      <c r="A686" s="7"/>
      <c r="C686" s="61"/>
      <c r="E686" s="61"/>
      <c r="I686" s="1">
        <v>1</v>
      </c>
      <c r="K686" s="19">
        <v>1</v>
      </c>
      <c r="L686" s="22"/>
      <c r="M686" s="22"/>
      <c r="N686" s="19">
        <v>1</v>
      </c>
      <c r="R686" s="1">
        <v>1</v>
      </c>
    </row>
    <row r="687" spans="1:23">
      <c r="A687" s="7">
        <v>74</v>
      </c>
      <c r="B687" s="4" t="s">
        <v>49</v>
      </c>
      <c r="C687" s="61"/>
      <c r="E687" s="61"/>
      <c r="I687" s="1"/>
      <c r="K687" s="19"/>
      <c r="L687" s="22"/>
      <c r="M687" s="22"/>
      <c r="N687" s="19"/>
      <c r="R687" s="1"/>
    </row>
    <row r="688" spans="1:23">
      <c r="A688" s="7">
        <v>740</v>
      </c>
      <c r="B688" s="4" t="s">
        <v>50</v>
      </c>
      <c r="C688" s="61">
        <v>0</v>
      </c>
      <c r="E688" s="61">
        <v>0</v>
      </c>
      <c r="G688" s="61">
        <v>1</v>
      </c>
      <c r="I688" s="1"/>
      <c r="K688" s="19"/>
      <c r="L688" s="22"/>
      <c r="M688" s="22"/>
      <c r="N688" s="19"/>
      <c r="R688" s="1"/>
    </row>
    <row r="689" spans="1:23">
      <c r="A689" s="7"/>
      <c r="C689" s="61"/>
      <c r="E689" s="61"/>
      <c r="I689" s="1">
        <v>1</v>
      </c>
      <c r="K689" s="19">
        <v>1</v>
      </c>
      <c r="L689" s="22"/>
      <c r="M689" s="22"/>
      <c r="N689" s="19">
        <v>1</v>
      </c>
      <c r="R689" s="1">
        <v>1</v>
      </c>
    </row>
    <row r="690" spans="1:23">
      <c r="A690" s="7">
        <v>75</v>
      </c>
      <c r="B690" s="4" t="s">
        <v>291</v>
      </c>
      <c r="C690" s="61"/>
      <c r="E690" s="61"/>
      <c r="I690" s="1"/>
      <c r="K690" s="19"/>
      <c r="L690" s="22"/>
      <c r="M690" s="22"/>
      <c r="N690" s="19"/>
      <c r="R690" s="1"/>
    </row>
    <row r="691" spans="1:23">
      <c r="A691" s="7">
        <v>750</v>
      </c>
      <c r="B691" s="4" t="s">
        <v>51</v>
      </c>
      <c r="C691" s="61">
        <v>0</v>
      </c>
      <c r="E691" s="61">
        <v>0</v>
      </c>
      <c r="G691" s="61">
        <v>1</v>
      </c>
      <c r="I691" s="1"/>
      <c r="K691" s="19"/>
      <c r="L691" s="22"/>
      <c r="M691" s="22"/>
      <c r="N691" s="19"/>
      <c r="R691" s="1"/>
    </row>
    <row r="692" spans="1:23">
      <c r="A692" s="7"/>
      <c r="C692" s="61"/>
      <c r="E692" s="61"/>
      <c r="I692" s="1">
        <v>1</v>
      </c>
      <c r="K692" s="19">
        <v>1</v>
      </c>
      <c r="L692" s="22"/>
      <c r="M692" s="22"/>
      <c r="N692" s="19">
        <v>1</v>
      </c>
      <c r="R692" s="1">
        <v>1</v>
      </c>
    </row>
    <row r="693" spans="1:23">
      <c r="A693" s="7">
        <v>76</v>
      </c>
      <c r="B693" s="4" t="s">
        <v>282</v>
      </c>
      <c r="C693" s="61"/>
      <c r="E693" s="61"/>
      <c r="I693" s="1"/>
      <c r="K693" s="19"/>
      <c r="L693" s="22"/>
      <c r="M693" s="22"/>
      <c r="N693" s="19"/>
      <c r="R693" s="1"/>
    </row>
    <row r="694" spans="1:23">
      <c r="A694" s="7">
        <v>762</v>
      </c>
      <c r="B694" s="4" t="s">
        <v>283</v>
      </c>
      <c r="C694" s="61">
        <v>0</v>
      </c>
      <c r="E694" s="61">
        <v>0</v>
      </c>
      <c r="G694" s="61">
        <v>1</v>
      </c>
      <c r="I694" s="1"/>
      <c r="K694" s="19"/>
      <c r="L694" s="22"/>
      <c r="M694" s="22"/>
      <c r="N694" s="19"/>
      <c r="R694" s="1"/>
    </row>
    <row r="695" spans="1:23">
      <c r="A695" s="7"/>
      <c r="C695" s="61"/>
      <c r="G695" s="61"/>
      <c r="I695" s="1">
        <v>600000</v>
      </c>
      <c r="K695" s="19">
        <v>600000</v>
      </c>
      <c r="L695" s="22"/>
      <c r="M695" s="22"/>
      <c r="N695" s="19">
        <v>600000</v>
      </c>
      <c r="R695" s="1">
        <v>600000</v>
      </c>
    </row>
    <row r="696" spans="1:23">
      <c r="A696" s="7">
        <v>77</v>
      </c>
      <c r="B696" s="4" t="s">
        <v>309</v>
      </c>
      <c r="C696" s="61"/>
      <c r="G696" s="61"/>
      <c r="I696" s="1"/>
      <c r="K696" s="19"/>
      <c r="L696" s="22"/>
      <c r="M696" s="22"/>
      <c r="N696" s="19"/>
      <c r="R696" s="1"/>
    </row>
    <row r="697" spans="1:23">
      <c r="A697" s="7">
        <v>770</v>
      </c>
      <c r="B697" s="4" t="s">
        <v>405</v>
      </c>
      <c r="C697" s="61">
        <f>700000</f>
        <v>700000</v>
      </c>
      <c r="E697" s="61">
        <v>687556.99</v>
      </c>
      <c r="G697" s="68">
        <v>300001</v>
      </c>
      <c r="I697" s="1"/>
      <c r="K697" s="19"/>
      <c r="L697" s="22"/>
      <c r="M697" s="22"/>
      <c r="N697" s="19"/>
      <c r="R697" s="1"/>
    </row>
    <row r="698" spans="1:23" ht="12" thickBot="1">
      <c r="A698" s="7"/>
      <c r="C698" s="61"/>
      <c r="I698" s="1">
        <v>1</v>
      </c>
      <c r="K698" s="19">
        <v>1</v>
      </c>
      <c r="L698" s="22"/>
      <c r="M698" s="22"/>
      <c r="N698" s="19">
        <v>1</v>
      </c>
      <c r="R698" s="1">
        <v>1</v>
      </c>
    </row>
    <row r="699" spans="1:23" ht="12" thickBot="1">
      <c r="A699" s="7">
        <v>78</v>
      </c>
      <c r="B699" s="4" t="s">
        <v>310</v>
      </c>
      <c r="C699" s="61"/>
      <c r="E699" s="61"/>
      <c r="I699" s="66"/>
      <c r="J699" s="60">
        <v>600006</v>
      </c>
      <c r="K699" s="19"/>
      <c r="L699" s="14">
        <v>600006</v>
      </c>
      <c r="M699" s="15"/>
      <c r="N699" s="19"/>
      <c r="O699" s="14">
        <v>600006</v>
      </c>
      <c r="P699" s="15"/>
      <c r="Q699" s="15"/>
      <c r="S699" s="14">
        <v>600006</v>
      </c>
      <c r="V699" s="86">
        <v>-0.99998833344999882</v>
      </c>
      <c r="W699" s="87">
        <v>-599999</v>
      </c>
    </row>
    <row r="700" spans="1:23">
      <c r="A700" s="7">
        <v>789</v>
      </c>
      <c r="B700" s="4" t="s">
        <v>406</v>
      </c>
      <c r="C700" s="61">
        <v>0</v>
      </c>
      <c r="E700" s="61">
        <v>0</v>
      </c>
      <c r="G700" s="61">
        <v>1</v>
      </c>
      <c r="I700" s="1"/>
      <c r="N700" s="19"/>
      <c r="R700" s="19"/>
    </row>
    <row r="701" spans="1:23">
      <c r="B701" s="5" t="s">
        <v>243</v>
      </c>
      <c r="C701" s="5"/>
      <c r="D701" s="60">
        <f>+C682+C685+C688+C691+C694+C697+C700</f>
        <v>700000</v>
      </c>
      <c r="F701" s="60">
        <v>687556.99</v>
      </c>
      <c r="G701" s="5"/>
      <c r="H701" s="60">
        <f>G700+G682+G685+G688+G691+G694+G697</f>
        <v>300007</v>
      </c>
      <c r="I701" s="1"/>
      <c r="N701" s="19"/>
    </row>
    <row r="702" spans="1:23">
      <c r="I702" s="1"/>
    </row>
    <row r="703" spans="1:23">
      <c r="A703" s="6" t="s">
        <v>244</v>
      </c>
      <c r="I703" s="1"/>
    </row>
    <row r="704" spans="1:23">
      <c r="I704" s="1">
        <v>1</v>
      </c>
      <c r="K704" s="19">
        <v>1</v>
      </c>
      <c r="L704" s="22"/>
      <c r="M704" s="22"/>
      <c r="N704" s="19">
        <v>1</v>
      </c>
      <c r="R704" s="1">
        <v>1</v>
      </c>
    </row>
    <row r="705" spans="1:26">
      <c r="A705" s="7">
        <v>83</v>
      </c>
      <c r="B705" s="4" t="s">
        <v>311</v>
      </c>
      <c r="I705" s="61">
        <v>1</v>
      </c>
      <c r="J705" s="7"/>
      <c r="K705" s="19">
        <v>1</v>
      </c>
      <c r="L705" s="22"/>
      <c r="M705" s="22"/>
      <c r="N705" s="19">
        <v>1</v>
      </c>
    </row>
    <row r="706" spans="1:26">
      <c r="A706" s="7">
        <v>830</v>
      </c>
      <c r="B706" s="4" t="s">
        <v>312</v>
      </c>
      <c r="C706" s="1">
        <v>80000</v>
      </c>
      <c r="E706" s="61">
        <v>80000</v>
      </c>
      <c r="G706" s="61">
        <v>1</v>
      </c>
      <c r="I706" s="61"/>
      <c r="J706" s="7"/>
      <c r="K706" s="19"/>
      <c r="L706" s="22"/>
      <c r="M706" s="22"/>
      <c r="N706" s="19"/>
    </row>
    <row r="707" spans="1:26">
      <c r="A707" s="7">
        <v>831</v>
      </c>
      <c r="B707" s="7" t="s">
        <v>52</v>
      </c>
      <c r="C707" s="61">
        <v>0</v>
      </c>
      <c r="D707" s="7"/>
      <c r="E707" s="61">
        <v>0</v>
      </c>
      <c r="G707" s="61">
        <v>1</v>
      </c>
      <c r="H707" s="7"/>
      <c r="I707" s="61"/>
      <c r="J707" s="7"/>
      <c r="K707" s="19"/>
      <c r="L707" s="22"/>
      <c r="M707" s="22"/>
      <c r="N707" s="19"/>
    </row>
    <row r="708" spans="1:26">
      <c r="A708" s="7"/>
      <c r="B708" s="7"/>
      <c r="C708" s="7"/>
      <c r="D708" s="7"/>
      <c r="G708" s="61"/>
      <c r="H708" s="7"/>
      <c r="I708" s="61">
        <v>328196</v>
      </c>
      <c r="J708" s="7"/>
      <c r="K708" s="19"/>
      <c r="L708" s="22"/>
      <c r="M708" s="22"/>
      <c r="N708" s="19"/>
    </row>
    <row r="709" spans="1:26" ht="12" thickBot="1">
      <c r="A709" s="7">
        <v>86</v>
      </c>
      <c r="B709" s="7" t="s">
        <v>12</v>
      </c>
      <c r="C709" s="7"/>
      <c r="D709" s="7"/>
      <c r="G709" s="4"/>
      <c r="H709" s="7"/>
      <c r="I709" s="102"/>
      <c r="J709" s="100"/>
      <c r="K709" s="19"/>
      <c r="L709" s="22"/>
      <c r="M709" s="22"/>
      <c r="N709" s="19"/>
    </row>
    <row r="710" spans="1:26" ht="12" thickBot="1">
      <c r="A710" s="7" t="s">
        <v>11</v>
      </c>
      <c r="B710" s="7" t="s">
        <v>13</v>
      </c>
      <c r="C710" s="61">
        <v>1</v>
      </c>
      <c r="D710" s="7"/>
      <c r="E710" s="61">
        <v>1</v>
      </c>
      <c r="G710" s="61">
        <v>1000000</v>
      </c>
      <c r="H710" s="7"/>
      <c r="I710" s="66"/>
      <c r="J710" s="101">
        <v>328198</v>
      </c>
      <c r="L710" s="14">
        <v>2</v>
      </c>
      <c r="M710" s="15"/>
      <c r="N710" s="4"/>
      <c r="O710" s="14">
        <v>2</v>
      </c>
      <c r="P710" s="15"/>
      <c r="Q710" s="15"/>
      <c r="S710" s="14">
        <v>1</v>
      </c>
      <c r="V710" s="86">
        <v>500000</v>
      </c>
      <c r="W710" s="87">
        <v>1000000</v>
      </c>
    </row>
    <row r="711" spans="1:26" ht="12" thickBot="1">
      <c r="A711" s="7"/>
      <c r="B711" s="7"/>
      <c r="C711" s="7"/>
      <c r="D711" s="7"/>
      <c r="G711" s="61"/>
      <c r="H711" s="7"/>
      <c r="I711" s="1"/>
      <c r="U711" s="7"/>
      <c r="Y711" s="22"/>
      <c r="Z711" s="22"/>
    </row>
    <row r="712" spans="1:26" ht="12" thickBot="1">
      <c r="B712" s="5" t="s">
        <v>313</v>
      </c>
      <c r="C712" s="5"/>
      <c r="D712" s="60">
        <f>+C706+C707+C710</f>
        <v>80001</v>
      </c>
      <c r="F712" s="60">
        <v>80001</v>
      </c>
      <c r="G712" s="5"/>
      <c r="H712" s="60">
        <f>+G706+G707+G710</f>
        <v>1000002</v>
      </c>
      <c r="I712" s="66"/>
      <c r="J712" s="64">
        <v>5961351.2051663641</v>
      </c>
      <c r="K712" s="5"/>
      <c r="L712" s="14">
        <v>5763992.1699999999</v>
      </c>
      <c r="M712" s="15">
        <v>-98269.194833636284</v>
      </c>
      <c r="N712" s="19"/>
      <c r="O712" s="14">
        <v>6481690.8624668</v>
      </c>
      <c r="P712" s="15"/>
      <c r="Q712" s="15"/>
      <c r="S712" s="14">
        <v>6735474.9908471527</v>
      </c>
      <c r="U712" s="7"/>
      <c r="V712" s="86">
        <v>-0.19054002199202091</v>
      </c>
      <c r="W712" s="87">
        <v>-1098269.1948336363</v>
      </c>
      <c r="Y712" s="22"/>
      <c r="Z712" s="22"/>
    </row>
    <row r="713" spans="1:26">
      <c r="I713" s="79"/>
      <c r="J713" s="2"/>
      <c r="K713" s="2"/>
      <c r="L713" s="2"/>
      <c r="M713" s="79">
        <v>-1098269.1948336363</v>
      </c>
      <c r="N713" s="19"/>
    </row>
    <row r="714" spans="1:26">
      <c r="B714" s="5" t="s">
        <v>53</v>
      </c>
      <c r="C714" s="5"/>
      <c r="D714" s="14">
        <f>+D712+D701+D678+D639+D632+D619+D611+D535</f>
        <v>6048622.5287330309</v>
      </c>
      <c r="F714" s="14">
        <v>6021430.2251663636</v>
      </c>
      <c r="G714" s="5"/>
      <c r="H714" s="64">
        <f>+H535+H611+H619+H632+H678+H701+H712</f>
        <v>20462405.554913033</v>
      </c>
      <c r="I714" s="1"/>
      <c r="M714" s="35">
        <v>-5.223970638491638E-2</v>
      </c>
      <c r="N714" s="19"/>
    </row>
    <row r="715" spans="1:26">
      <c r="A715" s="2"/>
      <c r="B715" s="2"/>
      <c r="C715" s="2"/>
      <c r="D715" s="2"/>
      <c r="G715" s="2"/>
      <c r="H715" s="2"/>
      <c r="I715" s="1"/>
      <c r="M715" s="35">
        <v>-0.19053967501028654</v>
      </c>
      <c r="N715" s="19"/>
    </row>
    <row r="716" spans="1:26">
      <c r="A716" s="6" t="s">
        <v>292</v>
      </c>
      <c r="I716" s="1"/>
      <c r="N716" s="19"/>
    </row>
    <row r="717" spans="1:26">
      <c r="I717" s="1"/>
      <c r="N717" s="19"/>
    </row>
    <row r="718" spans="1:26">
      <c r="A718" s="6" t="s">
        <v>257</v>
      </c>
      <c r="I718" s="1"/>
      <c r="N718" s="19"/>
    </row>
    <row r="719" spans="1:26">
      <c r="I719" s="1">
        <v>1</v>
      </c>
      <c r="K719" s="19">
        <v>1</v>
      </c>
      <c r="N719" s="19">
        <v>1</v>
      </c>
      <c r="R719" s="19">
        <v>1</v>
      </c>
    </row>
    <row r="720" spans="1:26">
      <c r="A720" s="7">
        <v>20</v>
      </c>
      <c r="B720" s="4" t="s">
        <v>153</v>
      </c>
      <c r="I720" s="1">
        <v>1</v>
      </c>
      <c r="K720" s="19">
        <v>1</v>
      </c>
      <c r="N720" s="19">
        <v>1</v>
      </c>
      <c r="R720" s="19">
        <v>1</v>
      </c>
    </row>
    <row r="721" spans="1:18">
      <c r="A721" s="7">
        <v>200</v>
      </c>
      <c r="B721" s="4" t="s">
        <v>407</v>
      </c>
      <c r="C721" s="111">
        <v>0</v>
      </c>
      <c r="E721" s="111">
        <v>0</v>
      </c>
      <c r="G721" s="68">
        <v>1</v>
      </c>
      <c r="I721" s="1">
        <v>1</v>
      </c>
      <c r="K721" s="19">
        <v>1</v>
      </c>
      <c r="N721" s="19">
        <v>1</v>
      </c>
      <c r="R721" s="19">
        <v>1</v>
      </c>
    </row>
    <row r="722" spans="1:18">
      <c r="A722" s="7">
        <v>202</v>
      </c>
      <c r="B722" s="4" t="s">
        <v>408</v>
      </c>
      <c r="C722" s="111">
        <v>0</v>
      </c>
      <c r="E722" s="111">
        <v>0</v>
      </c>
      <c r="G722" s="68">
        <v>1</v>
      </c>
      <c r="I722" s="1">
        <v>1</v>
      </c>
      <c r="K722" s="19">
        <v>1</v>
      </c>
      <c r="N722" s="19">
        <v>1</v>
      </c>
      <c r="R722" s="19">
        <v>1</v>
      </c>
    </row>
    <row r="723" spans="1:18">
      <c r="A723" s="7">
        <v>203</v>
      </c>
      <c r="B723" s="4" t="s">
        <v>409</v>
      </c>
      <c r="C723" s="111">
        <v>0</v>
      </c>
      <c r="E723" s="111">
        <v>0</v>
      </c>
      <c r="G723" s="68">
        <v>1</v>
      </c>
      <c r="I723" s="1">
        <v>1</v>
      </c>
      <c r="K723" s="19">
        <v>1</v>
      </c>
      <c r="N723" s="19">
        <v>1</v>
      </c>
      <c r="R723" s="19">
        <v>1</v>
      </c>
    </row>
    <row r="724" spans="1:18">
      <c r="A724" s="7">
        <v>204</v>
      </c>
      <c r="B724" s="4" t="s">
        <v>410</v>
      </c>
      <c r="C724" s="111">
        <v>0</v>
      </c>
      <c r="E724" s="111">
        <v>0</v>
      </c>
      <c r="G724" s="68">
        <v>1</v>
      </c>
      <c r="I724" s="1">
        <v>1</v>
      </c>
      <c r="K724" s="19">
        <v>1</v>
      </c>
      <c r="N724" s="19">
        <v>1</v>
      </c>
      <c r="R724" s="19">
        <v>1</v>
      </c>
    </row>
    <row r="725" spans="1:18">
      <c r="A725" s="7">
        <v>205</v>
      </c>
      <c r="B725" s="4" t="s">
        <v>411</v>
      </c>
      <c r="C725" s="111">
        <v>0</v>
      </c>
      <c r="E725" s="111">
        <v>0</v>
      </c>
      <c r="G725" s="68">
        <v>1</v>
      </c>
      <c r="I725" s="1">
        <v>1</v>
      </c>
      <c r="K725" s="19">
        <v>1</v>
      </c>
      <c r="N725" s="19">
        <v>1</v>
      </c>
      <c r="R725" s="19">
        <v>1</v>
      </c>
    </row>
    <row r="726" spans="1:18">
      <c r="A726" s="7">
        <v>206</v>
      </c>
      <c r="B726" s="4" t="s">
        <v>412</v>
      </c>
      <c r="C726" s="111">
        <v>0</v>
      </c>
      <c r="E726" s="111">
        <v>0</v>
      </c>
      <c r="G726" s="68">
        <v>1</v>
      </c>
      <c r="I726" s="1">
        <v>0.5</v>
      </c>
      <c r="K726" s="19">
        <v>0.5</v>
      </c>
      <c r="N726" s="19">
        <v>0.5</v>
      </c>
      <c r="R726" s="19"/>
    </row>
    <row r="727" spans="1:18">
      <c r="A727" s="7">
        <v>208</v>
      </c>
      <c r="B727" s="4" t="s">
        <v>413</v>
      </c>
      <c r="C727" s="111">
        <v>0</v>
      </c>
      <c r="E727" s="111">
        <v>0</v>
      </c>
      <c r="G727" s="68">
        <v>1</v>
      </c>
      <c r="I727" s="1"/>
      <c r="K727" s="19"/>
      <c r="N727" s="19"/>
    </row>
    <row r="728" spans="1:18">
      <c r="A728" s="7">
        <v>209</v>
      </c>
      <c r="B728" s="4" t="s">
        <v>101</v>
      </c>
      <c r="C728" s="111">
        <v>0</v>
      </c>
      <c r="E728" s="111">
        <v>0</v>
      </c>
      <c r="G728" s="68">
        <v>1</v>
      </c>
      <c r="I728" s="1"/>
      <c r="K728" s="19"/>
      <c r="N728" s="19"/>
    </row>
    <row r="729" spans="1:18">
      <c r="A729" s="7"/>
      <c r="C729" s="111"/>
      <c r="E729" s="111"/>
      <c r="I729" s="1">
        <v>1</v>
      </c>
      <c r="K729" s="19">
        <v>1</v>
      </c>
      <c r="N729" s="19">
        <v>1</v>
      </c>
      <c r="R729" s="19">
        <v>1</v>
      </c>
    </row>
    <row r="730" spans="1:18">
      <c r="A730" s="7">
        <v>21</v>
      </c>
      <c r="B730" s="4" t="s">
        <v>261</v>
      </c>
      <c r="C730" s="111"/>
      <c r="E730" s="111"/>
      <c r="I730" s="1">
        <v>1</v>
      </c>
      <c r="K730" s="19">
        <v>1</v>
      </c>
      <c r="N730" s="19">
        <v>1</v>
      </c>
      <c r="R730" s="19">
        <v>1</v>
      </c>
    </row>
    <row r="731" spans="1:18">
      <c r="A731" s="7">
        <v>210</v>
      </c>
      <c r="B731" s="4" t="s">
        <v>414</v>
      </c>
      <c r="C731" s="111">
        <v>0</v>
      </c>
      <c r="E731" s="111">
        <v>0</v>
      </c>
      <c r="G731" s="68">
        <v>1</v>
      </c>
      <c r="I731" s="1">
        <v>1</v>
      </c>
      <c r="K731" s="19">
        <v>1</v>
      </c>
      <c r="N731" s="19">
        <v>1</v>
      </c>
      <c r="R731" s="19">
        <v>1</v>
      </c>
    </row>
    <row r="732" spans="1:18">
      <c r="A732" s="7">
        <v>212</v>
      </c>
      <c r="B732" s="4" t="s">
        <v>415</v>
      </c>
      <c r="C732" s="111">
        <v>0</v>
      </c>
      <c r="E732" s="111">
        <v>0</v>
      </c>
      <c r="G732" s="68">
        <v>1</v>
      </c>
      <c r="I732" s="1">
        <v>1</v>
      </c>
      <c r="K732" s="19">
        <v>1</v>
      </c>
      <c r="N732" s="19">
        <v>1</v>
      </c>
      <c r="R732" s="19">
        <v>1</v>
      </c>
    </row>
    <row r="733" spans="1:18">
      <c r="A733" s="7">
        <v>213</v>
      </c>
      <c r="B733" s="4" t="s">
        <v>416</v>
      </c>
      <c r="C733" s="111">
        <v>0</v>
      </c>
      <c r="E733" s="111">
        <v>0</v>
      </c>
      <c r="G733" s="68">
        <v>1</v>
      </c>
      <c r="I733" s="1">
        <v>1</v>
      </c>
      <c r="K733" s="19">
        <v>1</v>
      </c>
      <c r="N733" s="19">
        <v>1</v>
      </c>
      <c r="R733" s="19">
        <v>1</v>
      </c>
    </row>
    <row r="734" spans="1:18">
      <c r="A734" s="7">
        <v>214</v>
      </c>
      <c r="B734" s="4" t="s">
        <v>417</v>
      </c>
      <c r="C734" s="111">
        <v>0</v>
      </c>
      <c r="E734" s="111">
        <v>0</v>
      </c>
      <c r="G734" s="68">
        <v>1</v>
      </c>
      <c r="I734" s="1">
        <v>1</v>
      </c>
      <c r="K734" s="19">
        <v>1</v>
      </c>
      <c r="N734" s="19">
        <v>1</v>
      </c>
      <c r="R734" s="19">
        <v>1</v>
      </c>
    </row>
    <row r="735" spans="1:18">
      <c r="A735" s="7">
        <v>215</v>
      </c>
      <c r="B735" s="4" t="s">
        <v>418</v>
      </c>
      <c r="C735" s="111">
        <v>0</v>
      </c>
      <c r="E735" s="111">
        <v>0</v>
      </c>
      <c r="G735" s="68">
        <v>1</v>
      </c>
      <c r="I735" s="1">
        <v>1</v>
      </c>
      <c r="K735" s="19">
        <v>1</v>
      </c>
      <c r="N735" s="19">
        <v>1</v>
      </c>
      <c r="R735" s="19">
        <v>1</v>
      </c>
    </row>
    <row r="736" spans="1:18">
      <c r="A736" s="7">
        <v>216</v>
      </c>
      <c r="B736" s="4" t="s">
        <v>419</v>
      </c>
      <c r="C736" s="111">
        <v>0</v>
      </c>
      <c r="E736" s="111">
        <v>0</v>
      </c>
      <c r="G736" s="68">
        <v>1</v>
      </c>
      <c r="I736" s="1"/>
      <c r="K736" s="19"/>
      <c r="N736" s="19"/>
    </row>
    <row r="737" spans="1:18">
      <c r="A737" s="7">
        <v>219</v>
      </c>
      <c r="B737" s="4" t="s">
        <v>420</v>
      </c>
      <c r="C737" s="111">
        <v>0</v>
      </c>
      <c r="E737" s="111">
        <v>0</v>
      </c>
      <c r="G737" s="68">
        <v>1</v>
      </c>
      <c r="I737" s="1"/>
      <c r="K737" s="19"/>
      <c r="N737" s="19"/>
    </row>
    <row r="738" spans="1:18">
      <c r="C738" s="111"/>
      <c r="E738" s="111"/>
      <c r="I738" s="1"/>
      <c r="K738" s="19"/>
      <c r="N738" s="19"/>
    </row>
    <row r="739" spans="1:18">
      <c r="A739" s="7">
        <v>22</v>
      </c>
      <c r="B739" s="4" t="s">
        <v>262</v>
      </c>
      <c r="C739" s="111"/>
      <c r="E739" s="111"/>
      <c r="I739" s="1">
        <v>1</v>
      </c>
      <c r="K739" s="19">
        <v>1</v>
      </c>
      <c r="N739" s="19">
        <v>1</v>
      </c>
      <c r="R739" s="19">
        <v>1</v>
      </c>
    </row>
    <row r="740" spans="1:18">
      <c r="A740" s="7">
        <v>220</v>
      </c>
      <c r="B740" s="4" t="s">
        <v>263</v>
      </c>
      <c r="C740" s="111"/>
      <c r="E740" s="111"/>
      <c r="I740" s="1">
        <v>1</v>
      </c>
      <c r="K740" s="19">
        <v>1</v>
      </c>
      <c r="N740" s="19">
        <v>1</v>
      </c>
      <c r="R740" s="19">
        <v>1</v>
      </c>
    </row>
    <row r="741" spans="1:18">
      <c r="A741" s="7" t="s">
        <v>355</v>
      </c>
      <c r="B741" s="4" t="s">
        <v>358</v>
      </c>
      <c r="C741" s="111">
        <v>0</v>
      </c>
      <c r="E741" s="111">
        <v>0</v>
      </c>
      <c r="G741" s="68">
        <v>1</v>
      </c>
      <c r="I741" s="1">
        <v>1</v>
      </c>
      <c r="K741" s="19">
        <v>1</v>
      </c>
      <c r="N741" s="19">
        <v>1</v>
      </c>
      <c r="R741" s="19">
        <v>1</v>
      </c>
    </row>
    <row r="742" spans="1:18">
      <c r="A742" s="7" t="s">
        <v>356</v>
      </c>
      <c r="B742" s="4" t="s">
        <v>359</v>
      </c>
      <c r="C742" s="111">
        <v>0</v>
      </c>
      <c r="E742" s="111">
        <v>0</v>
      </c>
      <c r="G742" s="68">
        <v>1</v>
      </c>
      <c r="I742" s="1"/>
      <c r="K742" s="19"/>
      <c r="N742" s="19"/>
      <c r="R742" s="19"/>
    </row>
    <row r="743" spans="1:18">
      <c r="A743" s="7" t="s">
        <v>264</v>
      </c>
      <c r="B743" s="4" t="s">
        <v>360</v>
      </c>
      <c r="C743" s="111">
        <v>0</v>
      </c>
      <c r="E743" s="111">
        <v>0</v>
      </c>
      <c r="G743" s="68">
        <v>1</v>
      </c>
      <c r="I743" s="1">
        <v>1</v>
      </c>
      <c r="K743" s="19">
        <v>1</v>
      </c>
      <c r="N743" s="19">
        <v>1</v>
      </c>
      <c r="R743" s="19">
        <v>1</v>
      </c>
    </row>
    <row r="744" spans="1:18">
      <c r="A744" s="7">
        <v>221</v>
      </c>
      <c r="B744" s="4" t="s">
        <v>265</v>
      </c>
      <c r="C744" s="111"/>
      <c r="E744" s="111"/>
      <c r="G744" s="68"/>
      <c r="I744" s="1">
        <v>1</v>
      </c>
      <c r="K744" s="19">
        <v>1</v>
      </c>
      <c r="N744" s="19">
        <v>1</v>
      </c>
      <c r="R744" s="19">
        <v>1</v>
      </c>
    </row>
    <row r="745" spans="1:18">
      <c r="A745" s="7" t="s">
        <v>41</v>
      </c>
      <c r="B745" s="4" t="s">
        <v>363</v>
      </c>
      <c r="C745" s="111">
        <v>0</v>
      </c>
      <c r="E745" s="111">
        <v>0</v>
      </c>
      <c r="G745" s="68">
        <v>1</v>
      </c>
      <c r="I745" s="1">
        <v>1</v>
      </c>
      <c r="K745" s="19">
        <v>1</v>
      </c>
      <c r="N745" s="19">
        <v>1</v>
      </c>
      <c r="R745" s="19">
        <v>1</v>
      </c>
    </row>
    <row r="746" spans="1:18">
      <c r="A746" s="7" t="s">
        <v>266</v>
      </c>
      <c r="B746" s="4" t="s">
        <v>364</v>
      </c>
      <c r="C746" s="111">
        <v>0</v>
      </c>
      <c r="E746" s="111">
        <v>0</v>
      </c>
      <c r="G746" s="68">
        <v>1</v>
      </c>
      <c r="I746" s="1">
        <v>1</v>
      </c>
      <c r="K746" s="19">
        <v>1</v>
      </c>
      <c r="N746" s="19">
        <v>1</v>
      </c>
    </row>
    <row r="747" spans="1:18">
      <c r="A747" s="7" t="s">
        <v>267</v>
      </c>
      <c r="B747" s="4" t="s">
        <v>393</v>
      </c>
      <c r="C747" s="111">
        <v>0</v>
      </c>
      <c r="E747" s="111">
        <v>0</v>
      </c>
      <c r="G747" s="68">
        <v>1</v>
      </c>
      <c r="I747" s="1">
        <v>1</v>
      </c>
      <c r="K747" s="19">
        <v>1</v>
      </c>
      <c r="N747" s="19">
        <v>1</v>
      </c>
      <c r="R747" s="19">
        <v>1</v>
      </c>
    </row>
    <row r="748" spans="1:18">
      <c r="A748" s="7" t="s">
        <v>102</v>
      </c>
      <c r="B748" s="4" t="s">
        <v>103</v>
      </c>
      <c r="C748" s="111">
        <v>0</v>
      </c>
      <c r="E748" s="111">
        <v>0</v>
      </c>
      <c r="G748" s="68">
        <v>1</v>
      </c>
      <c r="I748" s="1">
        <v>1</v>
      </c>
      <c r="K748" s="19">
        <v>1</v>
      </c>
      <c r="N748" s="19">
        <v>1</v>
      </c>
    </row>
    <row r="749" spans="1:18">
      <c r="A749" s="7" t="s">
        <v>268</v>
      </c>
      <c r="B749" s="4" t="s">
        <v>394</v>
      </c>
      <c r="C749" s="111">
        <v>0</v>
      </c>
      <c r="E749" s="111">
        <v>0</v>
      </c>
      <c r="G749" s="68">
        <v>1</v>
      </c>
      <c r="I749" s="1">
        <v>0.5</v>
      </c>
      <c r="K749" s="76">
        <v>0.5</v>
      </c>
      <c r="N749" s="19">
        <v>5760</v>
      </c>
      <c r="R749" s="19">
        <v>5760</v>
      </c>
    </row>
    <row r="750" spans="1:18">
      <c r="A750" s="7" t="s">
        <v>361</v>
      </c>
      <c r="B750" s="4" t="s">
        <v>104</v>
      </c>
      <c r="C750" s="111">
        <v>0</v>
      </c>
      <c r="E750" s="111">
        <v>0</v>
      </c>
      <c r="G750" s="68">
        <v>1</v>
      </c>
      <c r="I750" s="1">
        <v>0.5</v>
      </c>
      <c r="K750" s="76">
        <v>0.5</v>
      </c>
      <c r="N750" s="19">
        <v>270</v>
      </c>
      <c r="R750" s="19">
        <v>300</v>
      </c>
    </row>
    <row r="751" spans="1:18">
      <c r="A751" s="7" t="s">
        <v>369</v>
      </c>
      <c r="B751" s="4" t="s">
        <v>370</v>
      </c>
      <c r="C751" s="111">
        <v>0</v>
      </c>
      <c r="E751" s="111">
        <v>0</v>
      </c>
      <c r="G751" s="75">
        <v>1</v>
      </c>
      <c r="I751" s="1"/>
      <c r="K751" s="19"/>
      <c r="N751" s="19"/>
    </row>
    <row r="752" spans="1:18">
      <c r="A752" s="7" t="s">
        <v>26</v>
      </c>
      <c r="B752" s="4" t="s">
        <v>357</v>
      </c>
      <c r="C752" s="111">
        <v>0</v>
      </c>
      <c r="E752" s="111">
        <v>0</v>
      </c>
      <c r="G752" s="75">
        <v>1</v>
      </c>
      <c r="I752" s="1">
        <v>0.5</v>
      </c>
      <c r="K752" s="19">
        <v>0.5</v>
      </c>
      <c r="N752" s="19">
        <v>1</v>
      </c>
      <c r="R752" s="19">
        <v>1</v>
      </c>
    </row>
    <row r="753" spans="1:40">
      <c r="A753" s="7" t="s">
        <v>362</v>
      </c>
      <c r="B753" s="4" t="s">
        <v>395</v>
      </c>
      <c r="C753" s="111">
        <v>0</v>
      </c>
      <c r="E753" s="111">
        <v>0</v>
      </c>
      <c r="G753" s="68"/>
      <c r="I753" s="1">
        <v>0.5</v>
      </c>
      <c r="K753" s="76">
        <v>0.5</v>
      </c>
      <c r="N753" s="19">
        <v>6000</v>
      </c>
      <c r="R753" s="19">
        <v>6000</v>
      </c>
    </row>
    <row r="754" spans="1:40">
      <c r="A754" s="7">
        <v>222</v>
      </c>
      <c r="B754" s="4" t="s">
        <v>269</v>
      </c>
      <c r="C754" s="111"/>
      <c r="E754" s="111"/>
      <c r="G754" s="68">
        <v>1</v>
      </c>
      <c r="I754" s="1">
        <v>1</v>
      </c>
      <c r="K754" s="19">
        <v>1</v>
      </c>
      <c r="N754" s="19">
        <v>1</v>
      </c>
      <c r="R754" s="19">
        <v>1</v>
      </c>
    </row>
    <row r="755" spans="1:40">
      <c r="A755" s="7" t="s">
        <v>421</v>
      </c>
      <c r="B755" s="4" t="s">
        <v>105</v>
      </c>
      <c r="C755" s="111">
        <v>0</v>
      </c>
      <c r="E755" s="111">
        <v>0</v>
      </c>
      <c r="G755" s="75">
        <v>1</v>
      </c>
      <c r="I755" s="1">
        <v>1</v>
      </c>
      <c r="K755" s="19">
        <v>1</v>
      </c>
      <c r="N755" s="19">
        <v>1</v>
      </c>
      <c r="R755" s="19">
        <v>1</v>
      </c>
    </row>
    <row r="756" spans="1:40">
      <c r="A756" s="7" t="s">
        <v>191</v>
      </c>
      <c r="B756" s="4" t="s">
        <v>270</v>
      </c>
      <c r="C756" s="111">
        <v>0</v>
      </c>
      <c r="E756" s="111">
        <v>0</v>
      </c>
      <c r="G756" s="68">
        <v>1</v>
      </c>
      <c r="I756" s="1">
        <v>1</v>
      </c>
      <c r="K756" s="19">
        <v>1</v>
      </c>
      <c r="N756" s="19">
        <v>1</v>
      </c>
    </row>
    <row r="757" spans="1:40">
      <c r="A757" s="7" t="s">
        <v>192</v>
      </c>
      <c r="B757" s="4" t="s">
        <v>271</v>
      </c>
      <c r="C757" s="111">
        <v>0</v>
      </c>
      <c r="E757" s="111">
        <v>0</v>
      </c>
      <c r="G757" s="30"/>
      <c r="I757" s="1">
        <v>1</v>
      </c>
      <c r="K757" s="19">
        <v>1</v>
      </c>
      <c r="N757" s="19">
        <v>1</v>
      </c>
    </row>
    <row r="758" spans="1:40">
      <c r="A758" s="7">
        <v>225</v>
      </c>
      <c r="B758" s="4" t="s">
        <v>272</v>
      </c>
      <c r="C758" s="111"/>
      <c r="E758" s="111"/>
      <c r="G758" s="68">
        <v>1</v>
      </c>
      <c r="I758" s="1">
        <v>1</v>
      </c>
      <c r="K758" s="19">
        <v>1</v>
      </c>
      <c r="N758" s="19">
        <v>1</v>
      </c>
    </row>
    <row r="759" spans="1:40">
      <c r="A759" s="7" t="s">
        <v>106</v>
      </c>
      <c r="B759" s="4" t="s">
        <v>111</v>
      </c>
      <c r="C759" s="111">
        <v>0</v>
      </c>
      <c r="E759" s="111">
        <v>0</v>
      </c>
      <c r="G759" s="68">
        <v>1</v>
      </c>
      <c r="I759" s="1">
        <v>0.5</v>
      </c>
      <c r="K759" s="19">
        <v>0.5</v>
      </c>
      <c r="N759" s="19">
        <v>1</v>
      </c>
      <c r="R759" s="19">
        <v>1</v>
      </c>
    </row>
    <row r="760" spans="1:40">
      <c r="A760" s="7" t="s">
        <v>107</v>
      </c>
      <c r="B760" s="4" t="s">
        <v>108</v>
      </c>
      <c r="C760" s="111">
        <v>0</v>
      </c>
      <c r="E760" s="111">
        <v>0</v>
      </c>
      <c r="G760" s="68">
        <v>1</v>
      </c>
      <c r="I760" s="1"/>
      <c r="K760" s="22"/>
    </row>
    <row r="761" spans="1:40">
      <c r="A761" s="7" t="s">
        <v>109</v>
      </c>
      <c r="B761" s="4" t="s">
        <v>110</v>
      </c>
      <c r="C761" s="111">
        <v>0</v>
      </c>
      <c r="E761" s="111">
        <v>0</v>
      </c>
      <c r="G761" s="68">
        <v>1</v>
      </c>
      <c r="I761" s="1">
        <v>1</v>
      </c>
      <c r="K761" s="19">
        <v>1</v>
      </c>
      <c r="N761" s="19">
        <v>1</v>
      </c>
    </row>
    <row r="762" spans="1:40">
      <c r="A762" s="7" t="s">
        <v>99</v>
      </c>
      <c r="B762" s="4" t="s">
        <v>375</v>
      </c>
      <c r="C762" s="111">
        <v>0</v>
      </c>
      <c r="E762" s="111">
        <v>0</v>
      </c>
      <c r="G762" s="30">
        <v>2</v>
      </c>
      <c r="I762" s="1">
        <v>0.5</v>
      </c>
      <c r="K762" s="19">
        <v>0.5</v>
      </c>
      <c r="N762" s="19">
        <v>1</v>
      </c>
    </row>
    <row r="763" spans="1:40">
      <c r="A763" s="7">
        <v>227</v>
      </c>
      <c r="B763" s="4" t="s">
        <v>112</v>
      </c>
      <c r="C763" s="111"/>
      <c r="E763" s="111"/>
      <c r="G763" s="68">
        <v>1</v>
      </c>
      <c r="I763" s="1">
        <v>1</v>
      </c>
      <c r="K763" s="19">
        <v>1</v>
      </c>
      <c r="N763" s="19">
        <v>1</v>
      </c>
    </row>
    <row r="764" spans="1:40">
      <c r="A764" s="7" t="s">
        <v>115</v>
      </c>
      <c r="B764" s="4" t="s">
        <v>116</v>
      </c>
      <c r="C764" s="111">
        <v>0</v>
      </c>
      <c r="E764" s="111">
        <v>0</v>
      </c>
      <c r="G764" s="68">
        <v>1</v>
      </c>
      <c r="I764" s="1">
        <v>0.5</v>
      </c>
      <c r="K764" s="76">
        <v>0.5</v>
      </c>
      <c r="N764" s="19">
        <v>228899.88</v>
      </c>
      <c r="R764" s="19">
        <v>321300.0048298866</v>
      </c>
    </row>
    <row r="765" spans="1:40">
      <c r="A765" s="7" t="s">
        <v>117</v>
      </c>
      <c r="B765" s="4" t="s">
        <v>118</v>
      </c>
      <c r="C765" s="111">
        <v>0</v>
      </c>
      <c r="E765" s="111">
        <v>0</v>
      </c>
      <c r="G765" s="68">
        <v>1</v>
      </c>
      <c r="I765" s="1">
        <v>0.5</v>
      </c>
      <c r="K765" s="19">
        <v>0.5</v>
      </c>
      <c r="N765" s="19">
        <v>1</v>
      </c>
      <c r="R765" s="19">
        <v>1</v>
      </c>
    </row>
    <row r="766" spans="1:40">
      <c r="A766" s="7" t="s">
        <v>119</v>
      </c>
      <c r="B766" s="4" t="s">
        <v>120</v>
      </c>
      <c r="C766" s="111">
        <v>0</v>
      </c>
      <c r="E766" s="111">
        <v>0</v>
      </c>
      <c r="G766" s="75">
        <v>1</v>
      </c>
      <c r="I766" s="1"/>
    </row>
    <row r="767" spans="1:40">
      <c r="A767" s="7" t="s">
        <v>113</v>
      </c>
      <c r="B767" s="4" t="s">
        <v>114</v>
      </c>
      <c r="C767" s="111">
        <f>0+[3]RESUMEN!$F$12</f>
        <v>228986</v>
      </c>
      <c r="E767" s="111">
        <v>0</v>
      </c>
      <c r="G767" s="68">
        <v>1</v>
      </c>
      <c r="I767" s="1"/>
      <c r="AN767" s="4" t="s">
        <v>506</v>
      </c>
    </row>
    <row r="768" spans="1:40">
      <c r="G768" s="5"/>
      <c r="I768" s="21"/>
      <c r="J768" s="6"/>
      <c r="K768" s="6"/>
      <c r="L768" s="6"/>
      <c r="M768" s="6"/>
    </row>
    <row r="769" spans="1:19">
      <c r="B769" s="5" t="s">
        <v>279</v>
      </c>
      <c r="C769" s="5"/>
      <c r="D769" s="60">
        <f>SUM(C720:C767)</f>
        <v>228986</v>
      </c>
      <c r="F769" s="60">
        <v>0</v>
      </c>
      <c r="H769" s="60">
        <f>SUM(G721:G766)</f>
        <v>39</v>
      </c>
      <c r="I769" s="1"/>
    </row>
    <row r="770" spans="1:19">
      <c r="G770" s="5"/>
      <c r="H770" s="6"/>
      <c r="I770" s="1"/>
    </row>
    <row r="771" spans="1:19">
      <c r="A771" s="6" t="s">
        <v>281</v>
      </c>
      <c r="B771" s="6"/>
      <c r="C771" s="6"/>
      <c r="D771" s="6"/>
      <c r="I771" s="1">
        <v>1</v>
      </c>
      <c r="K771" s="45">
        <v>1</v>
      </c>
      <c r="L771" s="22"/>
      <c r="M771" s="22"/>
      <c r="N771" s="45">
        <v>1</v>
      </c>
      <c r="R771" s="45">
        <v>1</v>
      </c>
    </row>
    <row r="772" spans="1:19">
      <c r="I772" s="1"/>
      <c r="K772" s="45"/>
      <c r="L772" s="22"/>
      <c r="M772" s="22"/>
      <c r="N772" s="45"/>
    </row>
    <row r="773" spans="1:19">
      <c r="A773" s="7">
        <v>44</v>
      </c>
      <c r="B773" s="4" t="s">
        <v>43</v>
      </c>
      <c r="G773" s="70">
        <v>1</v>
      </c>
      <c r="I773" s="1"/>
      <c r="K773" s="45"/>
      <c r="L773" s="22"/>
      <c r="M773" s="22"/>
      <c r="N773" s="45"/>
    </row>
    <row r="774" spans="1:19">
      <c r="A774" s="7">
        <v>443</v>
      </c>
      <c r="B774" s="4" t="s">
        <v>49</v>
      </c>
      <c r="C774" s="70">
        <v>0</v>
      </c>
      <c r="E774" s="70">
        <v>0</v>
      </c>
      <c r="G774" s="70"/>
      <c r="I774" s="1">
        <v>1</v>
      </c>
      <c r="K774" s="45">
        <v>1</v>
      </c>
      <c r="L774" s="22"/>
      <c r="M774" s="22"/>
      <c r="N774" s="45">
        <v>1</v>
      </c>
      <c r="R774" s="45">
        <v>1</v>
      </c>
    </row>
    <row r="775" spans="1:19">
      <c r="C775" s="70"/>
      <c r="E775" s="70"/>
      <c r="G775" s="70"/>
      <c r="I775" s="1"/>
      <c r="K775" s="45"/>
      <c r="L775" s="22"/>
      <c r="M775" s="22"/>
      <c r="N775" s="45"/>
    </row>
    <row r="776" spans="1:19">
      <c r="A776" s="7">
        <v>46</v>
      </c>
      <c r="B776" s="4" t="s">
        <v>282</v>
      </c>
      <c r="C776" s="70"/>
      <c r="G776" s="70">
        <v>1</v>
      </c>
      <c r="I776" s="1"/>
      <c r="K776" s="45"/>
      <c r="L776" s="22"/>
      <c r="M776" s="22"/>
      <c r="N776" s="45"/>
    </row>
    <row r="777" spans="1:19">
      <c r="A777" s="7">
        <v>462</v>
      </c>
      <c r="B777" s="4" t="s">
        <v>283</v>
      </c>
      <c r="C777" s="70">
        <v>0</v>
      </c>
      <c r="E777" s="70">
        <v>0</v>
      </c>
      <c r="G777" s="70"/>
      <c r="I777" s="1">
        <v>1</v>
      </c>
      <c r="K777" s="45">
        <v>1</v>
      </c>
      <c r="L777" s="22"/>
      <c r="M777" s="22"/>
      <c r="N777" s="45">
        <v>1</v>
      </c>
    </row>
    <row r="778" spans="1:19">
      <c r="E778" s="70"/>
      <c r="G778" s="70"/>
      <c r="I778" s="1">
        <v>1</v>
      </c>
      <c r="K778" s="45">
        <v>1</v>
      </c>
      <c r="L778" s="22"/>
      <c r="M778" s="22"/>
      <c r="N778" s="45">
        <v>1</v>
      </c>
      <c r="R778" s="45">
        <v>1</v>
      </c>
    </row>
    <row r="779" spans="1:19">
      <c r="A779" s="7">
        <v>48</v>
      </c>
      <c r="B779" s="4" t="s">
        <v>284</v>
      </c>
      <c r="E779" s="70"/>
      <c r="G779" s="70">
        <v>1</v>
      </c>
      <c r="I779" s="19"/>
      <c r="J779" s="22"/>
      <c r="K779" s="22"/>
      <c r="L779" s="22"/>
      <c r="M779" s="22"/>
    </row>
    <row r="780" spans="1:19">
      <c r="A780" s="7">
        <v>482</v>
      </c>
      <c r="B780" s="4" t="s">
        <v>397</v>
      </c>
      <c r="C780" s="70">
        <v>0</v>
      </c>
      <c r="E780" s="70">
        <v>0</v>
      </c>
      <c r="G780" s="70">
        <v>1</v>
      </c>
      <c r="I780" s="66"/>
      <c r="J780" s="63">
        <v>4</v>
      </c>
      <c r="K780" s="22"/>
      <c r="L780" s="46">
        <v>4</v>
      </c>
      <c r="M780" s="58"/>
      <c r="O780" s="46">
        <v>4</v>
      </c>
      <c r="P780" s="58"/>
      <c r="Q780" s="58"/>
      <c r="S780" s="46">
        <v>3</v>
      </c>
    </row>
    <row r="781" spans="1:19">
      <c r="A781" s="7">
        <v>489</v>
      </c>
      <c r="B781" s="4" t="s">
        <v>227</v>
      </c>
      <c r="C781" s="70">
        <v>0</v>
      </c>
      <c r="E781" s="70">
        <v>0</v>
      </c>
      <c r="I781" s="1"/>
    </row>
    <row r="782" spans="1:19">
      <c r="I782" s="21"/>
      <c r="J782" s="6"/>
      <c r="K782" s="6"/>
      <c r="L782" s="6"/>
      <c r="M782" s="6"/>
    </row>
    <row r="783" spans="1:19">
      <c r="B783" s="5" t="s">
        <v>236</v>
      </c>
      <c r="C783" s="5"/>
      <c r="D783" s="63">
        <f>+C774+C777+C780+C781</f>
        <v>0</v>
      </c>
      <c r="F783" s="14">
        <v>0</v>
      </c>
      <c r="H783" s="63">
        <f>+G773+G776+G779+G780</f>
        <v>4</v>
      </c>
      <c r="I783" s="1"/>
    </row>
    <row r="784" spans="1:19">
      <c r="G784" s="5"/>
      <c r="H784" s="6"/>
      <c r="I784" s="1"/>
    </row>
    <row r="785" spans="1:20">
      <c r="A785" s="6" t="s">
        <v>285</v>
      </c>
      <c r="B785" s="6"/>
      <c r="C785" s="6"/>
      <c r="D785" s="6"/>
      <c r="I785" s="1">
        <v>1</v>
      </c>
      <c r="K785" s="34">
        <v>1</v>
      </c>
      <c r="L785" s="22"/>
      <c r="M785" s="22"/>
      <c r="N785" s="34">
        <v>1</v>
      </c>
      <c r="R785" s="19">
        <v>1</v>
      </c>
      <c r="T785" s="22">
        <v>31</v>
      </c>
    </row>
    <row r="786" spans="1:20">
      <c r="I786" s="1">
        <v>1</v>
      </c>
      <c r="K786" s="34">
        <v>1</v>
      </c>
      <c r="L786" s="22"/>
      <c r="M786" s="22"/>
      <c r="N786" s="34">
        <v>1</v>
      </c>
      <c r="R786" s="19">
        <v>1</v>
      </c>
      <c r="T786" s="22">
        <v>32</v>
      </c>
    </row>
    <row r="787" spans="1:20">
      <c r="A787" s="7">
        <v>60</v>
      </c>
      <c r="B787" s="4" t="s">
        <v>316</v>
      </c>
      <c r="G787" s="4"/>
      <c r="I787" s="1"/>
      <c r="K787" s="34"/>
      <c r="L787" s="22"/>
      <c r="M787" s="22"/>
      <c r="N787" s="34"/>
      <c r="R787" s="19"/>
    </row>
    <row r="788" spans="1:20">
      <c r="A788" s="7">
        <v>600</v>
      </c>
      <c r="B788" s="4" t="s">
        <v>398</v>
      </c>
      <c r="C788" s="68">
        <f>'[4]PARTIDAS PRG'!$D31</f>
        <v>0</v>
      </c>
      <c r="E788" s="61">
        <v>0</v>
      </c>
      <c r="F788" s="1"/>
      <c r="G788" s="67">
        <f>+'[4]PARTIDAS PRG'!$I$31</f>
        <v>0</v>
      </c>
      <c r="I788" s="1"/>
      <c r="K788" s="34"/>
      <c r="L788" s="22"/>
      <c r="M788" s="22"/>
      <c r="N788" s="34"/>
      <c r="R788" s="19"/>
    </row>
    <row r="789" spans="1:20">
      <c r="A789" s="7">
        <v>609</v>
      </c>
      <c r="B789" s="4" t="s">
        <v>399</v>
      </c>
      <c r="C789" s="68">
        <f>'[4]PARTIDAS PRG'!$D32</f>
        <v>0</v>
      </c>
      <c r="E789" s="61">
        <v>0</v>
      </c>
      <c r="F789" s="1"/>
      <c r="G789" s="67">
        <f>+'[4]PARTIDAS PRG'!$I$32</f>
        <v>14394277.433080001</v>
      </c>
      <c r="I789" s="1">
        <v>1</v>
      </c>
      <c r="K789" s="34">
        <v>1</v>
      </c>
      <c r="L789" s="22"/>
      <c r="M789" s="22"/>
      <c r="N789" s="34">
        <v>1</v>
      </c>
      <c r="R789" s="19">
        <v>1</v>
      </c>
      <c r="T789" s="22">
        <v>33</v>
      </c>
    </row>
    <row r="790" spans="1:20">
      <c r="A790" s="7"/>
      <c r="C790" s="68"/>
      <c r="E790" s="61"/>
      <c r="F790" s="1"/>
      <c r="G790" s="67"/>
      <c r="I790" s="1">
        <v>1</v>
      </c>
      <c r="K790" s="34">
        <v>1</v>
      </c>
      <c r="L790" s="22"/>
      <c r="M790" s="22"/>
      <c r="N790" s="34">
        <v>1</v>
      </c>
      <c r="R790" s="19">
        <v>1</v>
      </c>
      <c r="T790" s="22">
        <v>34</v>
      </c>
    </row>
    <row r="791" spans="1:20">
      <c r="A791" s="7">
        <v>61</v>
      </c>
      <c r="B791" s="4" t="s">
        <v>401</v>
      </c>
      <c r="C791" s="68"/>
      <c r="E791" s="1"/>
      <c r="F791" s="1"/>
      <c r="G791" s="67"/>
      <c r="I791" s="1"/>
      <c r="K791" s="34"/>
      <c r="L791" s="22"/>
      <c r="M791" s="22"/>
      <c r="N791" s="34"/>
      <c r="R791" s="19"/>
    </row>
    <row r="792" spans="1:20">
      <c r="A792" s="7">
        <v>610</v>
      </c>
      <c r="B792" s="4" t="s">
        <v>398</v>
      </c>
      <c r="C792" s="68">
        <f>'[4]PARTIDAS PRG'!$D33</f>
        <v>0</v>
      </c>
      <c r="E792" s="61">
        <v>0</v>
      </c>
      <c r="F792" s="1"/>
      <c r="G792" s="67">
        <f>+'[4]PARTIDAS PRG'!$I$33</f>
        <v>0</v>
      </c>
      <c r="I792" s="1"/>
      <c r="K792" s="34"/>
      <c r="L792" s="22"/>
      <c r="M792" s="22"/>
      <c r="N792" s="34"/>
      <c r="R792" s="19"/>
    </row>
    <row r="793" spans="1:20">
      <c r="A793" s="7">
        <v>619</v>
      </c>
      <c r="B793" s="4" t="s">
        <v>400</v>
      </c>
      <c r="C793" s="68">
        <f>'[4]PARTIDAS PRG'!$D34</f>
        <v>0</v>
      </c>
      <c r="E793" s="61">
        <v>0</v>
      </c>
      <c r="F793" s="1"/>
      <c r="G793" s="67">
        <f>+'[4]PARTIDAS PRG'!$I$34</f>
        <v>0</v>
      </c>
      <c r="I793" s="1">
        <v>1</v>
      </c>
      <c r="K793" s="34">
        <v>1</v>
      </c>
      <c r="L793" s="22"/>
      <c r="M793" s="22"/>
      <c r="N793" s="34">
        <v>1</v>
      </c>
      <c r="R793" s="19">
        <v>1</v>
      </c>
      <c r="T793" s="22">
        <v>35</v>
      </c>
    </row>
    <row r="794" spans="1:20">
      <c r="A794" s="7"/>
      <c r="C794" s="68"/>
      <c r="E794" s="61"/>
      <c r="F794" s="1"/>
      <c r="G794" s="67"/>
      <c r="I794" s="1">
        <v>1</v>
      </c>
      <c r="K794" s="34">
        <v>1</v>
      </c>
      <c r="L794" s="22"/>
      <c r="M794" s="22"/>
      <c r="N794" s="34">
        <v>1044280.35</v>
      </c>
      <c r="R794" s="19">
        <v>150000</v>
      </c>
      <c r="T794" s="22">
        <v>36</v>
      </c>
    </row>
    <row r="795" spans="1:20">
      <c r="A795" s="7">
        <v>62</v>
      </c>
      <c r="B795" s="4" t="s">
        <v>317</v>
      </c>
      <c r="C795" s="68"/>
      <c r="E795" s="61"/>
      <c r="F795" s="1"/>
      <c r="G795" s="67"/>
      <c r="I795" s="1">
        <v>1</v>
      </c>
      <c r="K795" s="34">
        <v>1</v>
      </c>
      <c r="L795" s="22"/>
      <c r="M795" s="22"/>
      <c r="N795" s="34">
        <v>1</v>
      </c>
      <c r="R795" s="19">
        <v>1</v>
      </c>
      <c r="T795" s="22">
        <v>37</v>
      </c>
    </row>
    <row r="796" spans="1:20">
      <c r="A796" s="7">
        <v>621</v>
      </c>
      <c r="B796" s="4" t="s">
        <v>286</v>
      </c>
      <c r="C796" s="68">
        <f>'[4]PARTIDAS PRG'!$D35</f>
        <v>0</v>
      </c>
      <c r="E796" s="61">
        <v>0</v>
      </c>
      <c r="F796" s="1"/>
      <c r="G796" s="67">
        <f>+'[4]PARTIDAS PRG'!$I$35</f>
        <v>0</v>
      </c>
      <c r="I796" s="1">
        <v>1</v>
      </c>
      <c r="K796" s="34">
        <v>1</v>
      </c>
      <c r="L796" s="22"/>
      <c r="M796" s="22"/>
      <c r="N796" s="34">
        <v>1</v>
      </c>
      <c r="R796" s="19">
        <v>1</v>
      </c>
      <c r="T796" s="22">
        <v>38</v>
      </c>
    </row>
    <row r="797" spans="1:20">
      <c r="A797" s="7">
        <v>622</v>
      </c>
      <c r="B797" s="4" t="s">
        <v>319</v>
      </c>
      <c r="C797" s="68">
        <f>'[4]PARTIDAS PRG'!$D36</f>
        <v>200000</v>
      </c>
      <c r="E797" s="61">
        <v>496666.67</v>
      </c>
      <c r="F797" s="1"/>
      <c r="G797" s="61">
        <f>+'[4]PARTIDAS PRG'!$I$36</f>
        <v>0</v>
      </c>
      <c r="I797" s="1">
        <v>1</v>
      </c>
      <c r="K797" s="34">
        <v>1</v>
      </c>
      <c r="L797" s="22"/>
      <c r="M797" s="22"/>
      <c r="N797" s="34">
        <v>1</v>
      </c>
      <c r="R797" s="19">
        <v>1</v>
      </c>
      <c r="T797" s="22">
        <v>39</v>
      </c>
    </row>
    <row r="798" spans="1:20">
      <c r="A798" s="7">
        <v>623</v>
      </c>
      <c r="B798" s="4" t="s">
        <v>46</v>
      </c>
      <c r="C798" s="68">
        <f>'[4]PARTIDAS PRG'!$D37</f>
        <v>99000</v>
      </c>
      <c r="E798" s="61">
        <v>199000</v>
      </c>
      <c r="F798" s="1"/>
      <c r="G798" s="67">
        <f>+'[4]PARTIDAS PRG'!$I$37</f>
        <v>0</v>
      </c>
      <c r="I798" s="1">
        <v>1</v>
      </c>
      <c r="K798" s="34">
        <v>1</v>
      </c>
      <c r="L798" s="33"/>
      <c r="M798" s="33"/>
      <c r="N798" s="34">
        <v>1</v>
      </c>
      <c r="O798" s="33"/>
      <c r="P798" s="33"/>
      <c r="Q798" s="33"/>
      <c r="R798" s="19">
        <v>1</v>
      </c>
      <c r="T798" s="22">
        <v>40</v>
      </c>
    </row>
    <row r="799" spans="1:20">
      <c r="A799" s="7">
        <v>624</v>
      </c>
      <c r="B799" s="4" t="s">
        <v>259</v>
      </c>
      <c r="C799" s="68">
        <f>'[4]PARTIDAS PRG'!$D38</f>
        <v>0</v>
      </c>
      <c r="E799" s="61">
        <v>0</v>
      </c>
      <c r="F799" s="1"/>
      <c r="G799" s="67">
        <f>+'[4]PARTIDAS PRG'!$I$38</f>
        <v>0</v>
      </c>
      <c r="I799" s="1">
        <v>1</v>
      </c>
      <c r="K799" s="34">
        <v>1</v>
      </c>
      <c r="L799" s="33"/>
      <c r="M799" s="33"/>
      <c r="N799" s="34">
        <v>1</v>
      </c>
      <c r="O799" s="33"/>
      <c r="P799" s="33"/>
      <c r="Q799" s="33"/>
      <c r="R799" s="19">
        <v>1</v>
      </c>
      <c r="T799" s="22">
        <v>41</v>
      </c>
    </row>
    <row r="800" spans="1:20">
      <c r="A800" s="7">
        <v>625</v>
      </c>
      <c r="B800" s="4" t="s">
        <v>44</v>
      </c>
      <c r="C800" s="68">
        <f>'[4]PARTIDAS PRG'!$D39</f>
        <v>0</v>
      </c>
      <c r="E800" s="61">
        <v>0</v>
      </c>
      <c r="F800" s="1"/>
      <c r="G800" s="67">
        <f>+'[4]PARTIDAS PRG'!$I$39</f>
        <v>0</v>
      </c>
      <c r="I800" s="1">
        <v>1</v>
      </c>
      <c r="K800" s="34">
        <v>1</v>
      </c>
      <c r="L800" s="22"/>
      <c r="M800" s="22"/>
      <c r="N800" s="34">
        <v>1</v>
      </c>
      <c r="R800" s="19">
        <v>71</v>
      </c>
      <c r="T800" s="22">
        <v>42</v>
      </c>
    </row>
    <row r="801" spans="1:20">
      <c r="A801" s="7">
        <v>626</v>
      </c>
      <c r="B801" s="4" t="s">
        <v>260</v>
      </c>
      <c r="C801" s="68">
        <f>'[4]PARTIDAS PRG'!$D40</f>
        <v>0</v>
      </c>
      <c r="E801" s="61">
        <v>0</v>
      </c>
      <c r="F801" s="1"/>
      <c r="G801" s="67">
        <f>+'[4]PARTIDAS PRG'!$I$40</f>
        <v>0</v>
      </c>
      <c r="I801" s="1"/>
      <c r="K801" s="34"/>
      <c r="L801" s="22"/>
      <c r="M801" s="22"/>
      <c r="N801" s="34"/>
      <c r="R801" s="19"/>
    </row>
    <row r="802" spans="1:20">
      <c r="A802" s="7">
        <v>627</v>
      </c>
      <c r="B802" s="4" t="s">
        <v>287</v>
      </c>
      <c r="C802" s="68">
        <f>'[4]PARTIDAS PRG'!$D41</f>
        <v>0</v>
      </c>
      <c r="E802" s="61">
        <v>0</v>
      </c>
      <c r="F802" s="1"/>
      <c r="G802" s="67">
        <f>+'[4]PARTIDAS PRG'!$I$41</f>
        <v>0</v>
      </c>
      <c r="I802" s="1"/>
      <c r="K802" s="34"/>
      <c r="L802" s="22"/>
      <c r="M802" s="22"/>
      <c r="N802" s="34"/>
      <c r="R802" s="19"/>
    </row>
    <row r="803" spans="1:20">
      <c r="A803" s="7">
        <v>629</v>
      </c>
      <c r="B803" s="4" t="s">
        <v>45</v>
      </c>
      <c r="C803" s="68">
        <f>'[4]PARTIDAS PRG'!$D42</f>
        <v>0</v>
      </c>
      <c r="E803" s="61">
        <v>0</v>
      </c>
      <c r="F803" s="1"/>
      <c r="G803" s="67">
        <f>+'[4]PARTIDAS PRG'!$I$42</f>
        <v>0</v>
      </c>
      <c r="I803" s="1">
        <v>1</v>
      </c>
      <c r="K803" s="34">
        <v>1</v>
      </c>
      <c r="L803" s="22"/>
      <c r="M803" s="22"/>
      <c r="N803" s="34">
        <v>1</v>
      </c>
      <c r="R803" s="19">
        <v>1</v>
      </c>
      <c r="T803" s="22">
        <v>43</v>
      </c>
    </row>
    <row r="804" spans="1:20">
      <c r="A804" s="7"/>
      <c r="C804" s="68"/>
      <c r="E804" s="61"/>
      <c r="F804" s="1"/>
      <c r="G804" s="67"/>
      <c r="I804" s="1">
        <v>1</v>
      </c>
      <c r="K804" s="34">
        <v>1</v>
      </c>
      <c r="L804" s="22"/>
      <c r="M804" s="22"/>
      <c r="N804" s="34">
        <v>1</v>
      </c>
      <c r="R804" s="19">
        <v>1</v>
      </c>
      <c r="T804" s="22">
        <v>44</v>
      </c>
    </row>
    <row r="805" spans="1:20">
      <c r="A805" s="7">
        <v>63</v>
      </c>
      <c r="B805" s="4" t="s">
        <v>288</v>
      </c>
      <c r="C805" s="68"/>
      <c r="E805" s="61"/>
      <c r="F805" s="1"/>
      <c r="G805" s="67"/>
      <c r="I805" s="1">
        <v>1</v>
      </c>
      <c r="K805" s="34">
        <v>1</v>
      </c>
      <c r="L805" s="22"/>
      <c r="M805" s="22"/>
      <c r="N805" s="34">
        <v>1</v>
      </c>
      <c r="R805" s="19">
        <v>1</v>
      </c>
      <c r="T805" s="22">
        <v>45</v>
      </c>
    </row>
    <row r="806" spans="1:20">
      <c r="A806" s="7">
        <v>631</v>
      </c>
      <c r="B806" s="4" t="s">
        <v>286</v>
      </c>
      <c r="C806" s="68">
        <f>'[4]PARTIDAS PRG'!$D43</f>
        <v>0</v>
      </c>
      <c r="E806" s="61">
        <v>0</v>
      </c>
      <c r="F806" s="1"/>
      <c r="G806" s="67">
        <f>+'[4]PARTIDAS PRG'!$I$43</f>
        <v>0</v>
      </c>
      <c r="I806" s="1">
        <v>1</v>
      </c>
      <c r="K806" s="34">
        <v>1</v>
      </c>
      <c r="L806" s="22"/>
      <c r="M806" s="22"/>
      <c r="N806" s="34">
        <v>1</v>
      </c>
      <c r="R806" s="19">
        <v>1</v>
      </c>
      <c r="T806" s="22">
        <v>46</v>
      </c>
    </row>
    <row r="807" spans="1:20">
      <c r="A807" s="7">
        <v>632</v>
      </c>
      <c r="B807" s="4" t="s">
        <v>258</v>
      </c>
      <c r="C807" s="68">
        <f>'[4]PARTIDAS PRG'!$D44</f>
        <v>0</v>
      </c>
      <c r="E807" s="61">
        <v>0</v>
      </c>
      <c r="F807" s="1"/>
      <c r="G807" s="67">
        <f>+'[4]PARTIDAS PRG'!$I$44</f>
        <v>0</v>
      </c>
      <c r="I807" s="1">
        <v>1</v>
      </c>
      <c r="K807" s="34">
        <v>1</v>
      </c>
      <c r="L807" s="22"/>
      <c r="M807" s="22"/>
      <c r="N807" s="34">
        <v>1</v>
      </c>
      <c r="R807" s="19">
        <v>1</v>
      </c>
      <c r="T807" s="22">
        <v>47</v>
      </c>
    </row>
    <row r="808" spans="1:20">
      <c r="A808" s="7">
        <v>633</v>
      </c>
      <c r="B808" s="4" t="s">
        <v>46</v>
      </c>
      <c r="C808" s="68">
        <f>'[4]PARTIDAS PRG'!$D45</f>
        <v>0</v>
      </c>
      <c r="E808" s="61">
        <v>0</v>
      </c>
      <c r="F808" s="1"/>
      <c r="G808" s="67">
        <f>+'[4]PARTIDAS PRG'!$I$45</f>
        <v>0</v>
      </c>
      <c r="I808" s="1">
        <v>1</v>
      </c>
      <c r="K808" s="34">
        <v>1</v>
      </c>
      <c r="L808" s="22"/>
      <c r="M808" s="22"/>
      <c r="N808" s="34">
        <v>1</v>
      </c>
      <c r="R808" s="19">
        <v>1</v>
      </c>
      <c r="T808" s="22">
        <v>48</v>
      </c>
    </row>
    <row r="809" spans="1:20">
      <c r="A809" s="7">
        <v>634</v>
      </c>
      <c r="B809" s="4" t="s">
        <v>259</v>
      </c>
      <c r="C809" s="68">
        <f>'[4]PARTIDAS PRG'!$D46</f>
        <v>0</v>
      </c>
      <c r="E809" s="61">
        <v>0</v>
      </c>
      <c r="F809" s="1"/>
      <c r="G809" s="67">
        <f>+'[4]PARTIDAS PRG'!$I$46</f>
        <v>0</v>
      </c>
      <c r="I809" s="1">
        <v>1</v>
      </c>
      <c r="K809" s="34">
        <v>1</v>
      </c>
      <c r="L809" s="22"/>
      <c r="M809" s="22"/>
      <c r="N809" s="34">
        <v>1</v>
      </c>
      <c r="R809" s="19">
        <v>1</v>
      </c>
      <c r="T809" s="22">
        <v>49</v>
      </c>
    </row>
    <row r="810" spans="1:20">
      <c r="A810" s="7">
        <v>635</v>
      </c>
      <c r="B810" s="4" t="s">
        <v>44</v>
      </c>
      <c r="C810" s="68">
        <f>'[4]PARTIDAS PRG'!$D47</f>
        <v>0</v>
      </c>
      <c r="E810" s="61">
        <v>0</v>
      </c>
      <c r="F810" s="1"/>
      <c r="G810" s="67">
        <f>+'[4]PARTIDAS PRG'!$I$47</f>
        <v>0</v>
      </c>
      <c r="I810" s="1">
        <v>1</v>
      </c>
      <c r="K810" s="34">
        <v>1</v>
      </c>
      <c r="L810" s="22"/>
      <c r="M810" s="22"/>
      <c r="N810" s="34">
        <v>1</v>
      </c>
      <c r="R810" s="19">
        <v>1</v>
      </c>
      <c r="T810" s="22">
        <v>50</v>
      </c>
    </row>
    <row r="811" spans="1:20">
      <c r="A811" s="7">
        <v>636</v>
      </c>
      <c r="B811" s="4" t="s">
        <v>260</v>
      </c>
      <c r="C811" s="68">
        <f>'[4]PARTIDAS PRG'!$D48</f>
        <v>0</v>
      </c>
      <c r="E811" s="61">
        <v>0</v>
      </c>
      <c r="F811" s="1"/>
      <c r="G811" s="67">
        <f>+'[4]PARTIDAS PRG'!$I$48</f>
        <v>0</v>
      </c>
      <c r="I811" s="1"/>
      <c r="K811" s="34"/>
      <c r="L811" s="22"/>
      <c r="M811" s="22"/>
      <c r="N811" s="34"/>
      <c r="R811" s="19"/>
    </row>
    <row r="812" spans="1:20">
      <c r="A812" s="7">
        <v>637</v>
      </c>
      <c r="B812" s="4" t="s">
        <v>287</v>
      </c>
      <c r="C812" s="68">
        <f>'[4]PARTIDAS PRG'!$D49</f>
        <v>120000</v>
      </c>
      <c r="E812" s="61">
        <v>120000</v>
      </c>
      <c r="F812" s="1"/>
      <c r="G812" s="67">
        <f>+'[4]PARTIDAS PRG'!$I$49</f>
        <v>0</v>
      </c>
      <c r="I812" s="1"/>
      <c r="K812" s="34"/>
      <c r="L812" s="22"/>
      <c r="M812" s="22"/>
      <c r="N812" s="34"/>
      <c r="R812" s="19"/>
    </row>
    <row r="813" spans="1:20">
      <c r="A813" s="7">
        <v>639</v>
      </c>
      <c r="B813" s="4" t="s">
        <v>47</v>
      </c>
      <c r="C813" s="68">
        <f>'[4]PARTIDAS PRG'!$D50</f>
        <v>0</v>
      </c>
      <c r="E813" s="61">
        <v>0</v>
      </c>
      <c r="F813" s="1"/>
      <c r="G813" s="67">
        <f>+'[4]PARTIDAS PRG'!$I$50</f>
        <v>0</v>
      </c>
      <c r="I813" s="1">
        <v>30001</v>
      </c>
      <c r="K813" s="34">
        <v>1</v>
      </c>
      <c r="L813" s="22"/>
      <c r="M813" s="22"/>
      <c r="N813" s="34">
        <v>1</v>
      </c>
      <c r="R813" s="19">
        <v>1</v>
      </c>
      <c r="T813" s="22">
        <v>51</v>
      </c>
    </row>
    <row r="814" spans="1:20">
      <c r="A814" s="7"/>
      <c r="C814" s="68"/>
      <c r="E814" s="61"/>
      <c r="F814" s="1"/>
      <c r="G814" s="67"/>
      <c r="I814" s="1">
        <v>1</v>
      </c>
      <c r="K814" s="34">
        <v>1</v>
      </c>
      <c r="L814" s="22"/>
      <c r="M814" s="22"/>
      <c r="N814" s="34">
        <v>1</v>
      </c>
      <c r="R814" s="19"/>
      <c r="T814" s="22">
        <v>52</v>
      </c>
    </row>
    <row r="815" spans="1:20">
      <c r="A815" s="7">
        <v>64</v>
      </c>
      <c r="B815" s="4" t="s">
        <v>402</v>
      </c>
      <c r="C815" s="68"/>
      <c r="E815" s="61"/>
      <c r="F815" s="1"/>
      <c r="G815" s="67"/>
      <c r="I815" s="1"/>
      <c r="K815" s="19"/>
      <c r="L815" s="22"/>
      <c r="M815" s="22"/>
      <c r="N815" s="19"/>
    </row>
    <row r="816" spans="1:20">
      <c r="A816" s="7">
        <v>640</v>
      </c>
      <c r="B816" s="4" t="s">
        <v>402</v>
      </c>
      <c r="C816" s="68">
        <f>'[4]PARTIDAS PRG'!$D51</f>
        <v>0</v>
      </c>
      <c r="E816" s="61">
        <v>0</v>
      </c>
      <c r="F816" s="1"/>
      <c r="G816" s="67">
        <f>+'[4]PARTIDAS PRG'!$I$51</f>
        <v>0</v>
      </c>
      <c r="I816" s="1"/>
    </row>
    <row r="817" spans="1:26">
      <c r="A817" s="7">
        <v>641</v>
      </c>
      <c r="B817" s="4" t="s">
        <v>48</v>
      </c>
      <c r="C817" s="68">
        <f>'[4]PARTIDAS PRG'!$D52</f>
        <v>0</v>
      </c>
      <c r="E817" s="61">
        <v>0</v>
      </c>
      <c r="F817" s="1"/>
      <c r="G817" s="67">
        <f>+'[4]PARTIDAS PRG'!$I$52</f>
        <v>0</v>
      </c>
      <c r="I817" s="1">
        <v>1</v>
      </c>
      <c r="T817" s="22">
        <v>53</v>
      </c>
    </row>
    <row r="818" spans="1:26">
      <c r="A818" s="7"/>
      <c r="C818" s="68"/>
      <c r="E818" s="61"/>
      <c r="F818" s="1"/>
      <c r="G818" s="67"/>
      <c r="I818" s="66"/>
      <c r="J818" s="60">
        <v>30023</v>
      </c>
      <c r="K818" s="19"/>
      <c r="L818" s="50">
        <v>22</v>
      </c>
      <c r="M818" s="57"/>
      <c r="N818" s="19"/>
      <c r="O818" s="50">
        <v>1044301.35</v>
      </c>
      <c r="P818" s="57"/>
      <c r="Q818" s="57"/>
      <c r="S818" s="14">
        <v>150090</v>
      </c>
    </row>
    <row r="819" spans="1:26">
      <c r="A819" s="7">
        <v>65</v>
      </c>
      <c r="B819" s="4" t="s">
        <v>462</v>
      </c>
      <c r="C819" s="68"/>
      <c r="E819" s="61"/>
      <c r="F819" s="1"/>
      <c r="G819" s="67"/>
      <c r="I819" s="1"/>
      <c r="N819" s="19"/>
    </row>
    <row r="820" spans="1:26">
      <c r="A820" s="7" t="s">
        <v>380</v>
      </c>
      <c r="B820" s="4" t="s">
        <v>382</v>
      </c>
      <c r="C820" s="68">
        <f>'[4]PARTIDAS PRG'!$D53</f>
        <v>0</v>
      </c>
      <c r="E820" s="61">
        <v>0</v>
      </c>
      <c r="F820" s="1"/>
      <c r="G820" s="67">
        <f>+'[4]PARTIDAS PRG'!$I$53</f>
        <v>0</v>
      </c>
      <c r="H820" s="66"/>
      <c r="I820" s="21"/>
      <c r="J820" s="6"/>
      <c r="K820" s="6"/>
      <c r="L820" s="6"/>
      <c r="M820" s="6"/>
      <c r="N820" s="19"/>
    </row>
    <row r="821" spans="1:26">
      <c r="A821" s="4" t="s">
        <v>381</v>
      </c>
      <c r="B821" s="4" t="s">
        <v>383</v>
      </c>
      <c r="C821" s="68">
        <v>0</v>
      </c>
      <c r="E821" s="61">
        <v>0</v>
      </c>
      <c r="F821" s="1"/>
      <c r="G821" s="5"/>
      <c r="H821" s="66"/>
      <c r="I821" s="21"/>
      <c r="J821" s="6"/>
      <c r="K821" s="6"/>
      <c r="L821" s="6"/>
      <c r="M821" s="6"/>
      <c r="N821" s="19"/>
    </row>
    <row r="822" spans="1:26">
      <c r="E822" s="61"/>
      <c r="I822" s="1"/>
      <c r="N822" s="19"/>
    </row>
    <row r="823" spans="1:26">
      <c r="B823" s="5" t="s">
        <v>289</v>
      </c>
      <c r="C823" s="5"/>
      <c r="D823" s="60">
        <f>SUM(C788:C821)</f>
        <v>419000</v>
      </c>
      <c r="E823" s="61"/>
      <c r="F823" s="14">
        <v>815666.66999999993</v>
      </c>
      <c r="G823" s="5"/>
      <c r="H823" s="60">
        <f>SUM(G788:G820)</f>
        <v>14394277.433080001</v>
      </c>
      <c r="I823" s="1"/>
      <c r="N823" s="19"/>
    </row>
    <row r="824" spans="1:26">
      <c r="A824" s="6" t="s">
        <v>290</v>
      </c>
      <c r="B824" s="6"/>
      <c r="C824" s="6"/>
      <c r="D824" s="6"/>
      <c r="I824" s="1">
        <v>1</v>
      </c>
      <c r="K824" s="19">
        <v>1</v>
      </c>
      <c r="L824" s="22"/>
      <c r="M824" s="22"/>
      <c r="N824" s="19">
        <v>1</v>
      </c>
      <c r="R824" s="45">
        <v>1</v>
      </c>
    </row>
    <row r="825" spans="1:26">
      <c r="I825" s="1"/>
      <c r="K825" s="22"/>
      <c r="L825" s="22"/>
      <c r="M825" s="22"/>
      <c r="R825" s="45"/>
      <c r="U825" s="7"/>
      <c r="Y825" s="22"/>
      <c r="Z825" s="22"/>
    </row>
    <row r="826" spans="1:26">
      <c r="A826" s="7">
        <v>70</v>
      </c>
      <c r="B826" s="4" t="s">
        <v>318</v>
      </c>
      <c r="F826" s="112"/>
      <c r="G826" s="61">
        <v>1</v>
      </c>
      <c r="I826" s="1"/>
      <c r="K826" s="22"/>
      <c r="L826" s="22"/>
      <c r="M826" s="22"/>
      <c r="R826" s="45"/>
      <c r="U826" s="7"/>
    </row>
    <row r="827" spans="1:26">
      <c r="A827" s="7">
        <v>700</v>
      </c>
      <c r="B827" s="4" t="s">
        <v>318</v>
      </c>
      <c r="C827" s="67">
        <v>0</v>
      </c>
      <c r="E827" s="67">
        <v>0</v>
      </c>
      <c r="F827" s="112"/>
      <c r="G827" s="61"/>
      <c r="I827" s="1">
        <v>1</v>
      </c>
      <c r="K827" s="19">
        <v>1</v>
      </c>
      <c r="L827" s="22"/>
      <c r="M827" s="22"/>
      <c r="N827" s="19">
        <v>1</v>
      </c>
      <c r="R827" s="45">
        <v>1</v>
      </c>
      <c r="U827" s="7"/>
    </row>
    <row r="828" spans="1:26">
      <c r="A828" s="7"/>
      <c r="C828" s="67"/>
      <c r="E828" s="67"/>
      <c r="F828" s="112"/>
      <c r="G828" s="61"/>
      <c r="I828" s="1"/>
      <c r="K828" s="19"/>
      <c r="L828" s="22"/>
      <c r="M828" s="22"/>
      <c r="N828" s="19"/>
      <c r="R828" s="45"/>
      <c r="U828" s="7"/>
    </row>
    <row r="829" spans="1:26">
      <c r="A829" s="7">
        <v>73</v>
      </c>
      <c r="B829" s="4" t="s">
        <v>403</v>
      </c>
      <c r="C829" s="67"/>
      <c r="E829" s="67"/>
      <c r="F829" s="112"/>
      <c r="G829" s="61">
        <v>1</v>
      </c>
      <c r="I829" s="1"/>
      <c r="K829" s="19"/>
      <c r="L829" s="22"/>
      <c r="M829" s="22"/>
      <c r="N829" s="19"/>
      <c r="R829" s="45"/>
      <c r="Y829" s="22"/>
      <c r="Z829" s="22"/>
    </row>
    <row r="830" spans="1:26">
      <c r="A830" s="7">
        <v>730</v>
      </c>
      <c r="B830" s="4" t="s">
        <v>404</v>
      </c>
      <c r="C830" s="67">
        <v>0</v>
      </c>
      <c r="E830" s="67">
        <v>0</v>
      </c>
      <c r="F830" s="112"/>
      <c r="G830" s="61"/>
      <c r="I830" s="1">
        <v>1</v>
      </c>
      <c r="K830" s="19">
        <v>1</v>
      </c>
      <c r="L830" s="22"/>
      <c r="M830" s="22"/>
      <c r="N830" s="19">
        <v>1</v>
      </c>
      <c r="R830" s="45">
        <v>1</v>
      </c>
    </row>
    <row r="831" spans="1:26">
      <c r="A831" s="7"/>
      <c r="C831" s="67"/>
      <c r="E831" s="67"/>
      <c r="F831" s="112"/>
      <c r="G831" s="61"/>
      <c r="I831" s="1"/>
      <c r="K831" s="19"/>
      <c r="L831" s="22"/>
      <c r="M831" s="22"/>
      <c r="N831" s="19"/>
      <c r="R831" s="45"/>
      <c r="V831" s="22"/>
      <c r="W831" s="22"/>
      <c r="X831" s="22"/>
    </row>
    <row r="832" spans="1:26">
      <c r="A832" s="7">
        <v>74</v>
      </c>
      <c r="B832" s="4" t="s">
        <v>49</v>
      </c>
      <c r="C832" s="67"/>
      <c r="E832" s="67"/>
      <c r="F832" s="112"/>
      <c r="G832" s="61">
        <v>1</v>
      </c>
      <c r="I832" s="1"/>
      <c r="K832" s="19"/>
      <c r="L832" s="22"/>
      <c r="M832" s="22"/>
      <c r="N832" s="19"/>
      <c r="R832" s="45"/>
    </row>
    <row r="833" spans="1:24">
      <c r="A833" s="7">
        <v>740</v>
      </c>
      <c r="B833" s="4" t="s">
        <v>50</v>
      </c>
      <c r="C833" s="67">
        <v>0</v>
      </c>
      <c r="E833" s="67">
        <v>0</v>
      </c>
      <c r="F833" s="112"/>
      <c r="G833" s="61"/>
      <c r="I833" s="1">
        <v>1</v>
      </c>
      <c r="K833" s="19">
        <v>1</v>
      </c>
      <c r="L833" s="22"/>
      <c r="M833" s="22"/>
      <c r="N833" s="19">
        <v>1</v>
      </c>
      <c r="R833" s="45">
        <v>1</v>
      </c>
    </row>
    <row r="834" spans="1:24">
      <c r="A834" s="7"/>
      <c r="C834" s="67"/>
      <c r="E834" s="67"/>
      <c r="F834" s="112"/>
      <c r="G834" s="61"/>
      <c r="I834" s="1"/>
      <c r="K834" s="19"/>
      <c r="L834" s="22"/>
      <c r="M834" s="22"/>
      <c r="N834" s="19"/>
      <c r="R834" s="45"/>
    </row>
    <row r="835" spans="1:24">
      <c r="A835" s="7">
        <v>75</v>
      </c>
      <c r="B835" s="4" t="s">
        <v>291</v>
      </c>
      <c r="C835" s="67"/>
      <c r="E835" s="67"/>
      <c r="F835" s="112"/>
      <c r="G835" s="61">
        <v>1</v>
      </c>
      <c r="I835" s="1"/>
      <c r="K835" s="19"/>
      <c r="L835" s="22"/>
      <c r="M835" s="22"/>
      <c r="N835" s="19"/>
      <c r="R835" s="45"/>
      <c r="V835" s="22"/>
      <c r="W835" s="22"/>
      <c r="X835" s="22"/>
    </row>
    <row r="836" spans="1:24">
      <c r="A836" s="7">
        <v>750</v>
      </c>
      <c r="B836" s="4" t="s">
        <v>51</v>
      </c>
      <c r="C836" s="67">
        <v>0</v>
      </c>
      <c r="E836" s="67">
        <v>0</v>
      </c>
      <c r="F836" s="112"/>
      <c r="G836" s="61"/>
      <c r="I836" s="1">
        <v>1</v>
      </c>
      <c r="K836" s="19">
        <v>1</v>
      </c>
      <c r="L836" s="22"/>
      <c r="M836" s="22"/>
      <c r="N836" s="19">
        <v>1</v>
      </c>
      <c r="R836" s="45">
        <v>1</v>
      </c>
    </row>
    <row r="837" spans="1:24">
      <c r="A837" s="7"/>
      <c r="C837" s="67"/>
      <c r="E837" s="67"/>
      <c r="F837" s="112"/>
      <c r="G837" s="61"/>
      <c r="I837" s="1"/>
      <c r="K837" s="19"/>
      <c r="L837" s="22"/>
      <c r="M837" s="22"/>
      <c r="N837" s="19"/>
      <c r="R837" s="45"/>
    </row>
    <row r="838" spans="1:24">
      <c r="A838" s="7">
        <v>76</v>
      </c>
      <c r="B838" s="4" t="s">
        <v>282</v>
      </c>
      <c r="C838" s="67"/>
      <c r="E838" s="67"/>
      <c r="F838" s="112"/>
      <c r="G838" s="61">
        <v>1</v>
      </c>
      <c r="I838" s="1"/>
      <c r="K838" s="19"/>
      <c r="L838" s="22"/>
      <c r="M838" s="22"/>
      <c r="N838" s="19"/>
      <c r="R838" s="45"/>
    </row>
    <row r="839" spans="1:24">
      <c r="A839" s="7">
        <v>762</v>
      </c>
      <c r="B839" s="4" t="s">
        <v>283</v>
      </c>
      <c r="C839" s="67">
        <v>0</v>
      </c>
      <c r="E839" s="67">
        <v>0</v>
      </c>
      <c r="F839" s="112"/>
      <c r="G839" s="61"/>
      <c r="I839" s="1">
        <v>1</v>
      </c>
      <c r="K839" s="19">
        <v>1</v>
      </c>
      <c r="L839" s="22"/>
      <c r="M839" s="22"/>
      <c r="N839" s="19">
        <v>1</v>
      </c>
      <c r="R839" s="45">
        <v>1</v>
      </c>
    </row>
    <row r="840" spans="1:24">
      <c r="A840" s="7"/>
      <c r="C840" s="67"/>
      <c r="E840" s="67"/>
      <c r="F840" s="112"/>
      <c r="G840" s="61"/>
      <c r="I840" s="1"/>
      <c r="K840" s="19"/>
      <c r="L840" s="22"/>
      <c r="M840" s="22"/>
      <c r="N840" s="19"/>
      <c r="R840" s="45"/>
    </row>
    <row r="841" spans="1:24">
      <c r="A841" s="7">
        <v>77</v>
      </c>
      <c r="B841" s="4" t="s">
        <v>309</v>
      </c>
      <c r="C841" s="67"/>
      <c r="E841" s="67"/>
      <c r="F841" s="112"/>
      <c r="G841" s="61">
        <v>0</v>
      </c>
      <c r="I841" s="1"/>
      <c r="K841" s="19"/>
      <c r="L841" s="22"/>
      <c r="M841" s="22"/>
      <c r="N841" s="19"/>
      <c r="R841" s="45"/>
    </row>
    <row r="842" spans="1:24">
      <c r="A842" s="7">
        <v>770</v>
      </c>
      <c r="B842" s="4" t="s">
        <v>405</v>
      </c>
      <c r="C842" s="67">
        <v>0</v>
      </c>
      <c r="E842" s="67">
        <v>0</v>
      </c>
      <c r="F842" s="112"/>
      <c r="G842" s="61"/>
      <c r="I842" s="1">
        <v>1</v>
      </c>
      <c r="K842" s="19">
        <v>1</v>
      </c>
      <c r="L842" s="22"/>
      <c r="M842" s="22"/>
      <c r="N842" s="19">
        <v>1</v>
      </c>
      <c r="R842" s="45">
        <v>1</v>
      </c>
    </row>
    <row r="843" spans="1:24">
      <c r="A843" s="7"/>
      <c r="C843" s="67"/>
      <c r="E843" s="67"/>
      <c r="F843" s="112"/>
      <c r="G843" s="61"/>
      <c r="I843" s="1"/>
      <c r="K843" s="22"/>
      <c r="L843" s="22"/>
      <c r="M843" s="22"/>
    </row>
    <row r="844" spans="1:24">
      <c r="A844" s="7">
        <v>78</v>
      </c>
      <c r="B844" s="4" t="s">
        <v>310</v>
      </c>
      <c r="C844" s="67"/>
      <c r="E844" s="67"/>
      <c r="F844" s="112"/>
      <c r="G844" s="61">
        <v>1</v>
      </c>
      <c r="I844" s="66"/>
      <c r="J844" s="63">
        <v>7</v>
      </c>
      <c r="K844" s="22"/>
      <c r="L844" s="50">
        <v>7</v>
      </c>
      <c r="M844" s="57"/>
      <c r="O844" s="50">
        <v>7</v>
      </c>
      <c r="P844" s="57"/>
      <c r="Q844" s="57"/>
      <c r="S844" s="14">
        <v>7</v>
      </c>
    </row>
    <row r="845" spans="1:24">
      <c r="A845" s="7">
        <v>789</v>
      </c>
      <c r="B845" s="4" t="s">
        <v>406</v>
      </c>
      <c r="C845" s="67">
        <v>0</v>
      </c>
      <c r="E845" s="67">
        <v>0</v>
      </c>
      <c r="I845" s="1"/>
      <c r="K845" s="22"/>
      <c r="L845" s="22"/>
      <c r="M845" s="22"/>
    </row>
    <row r="846" spans="1:24">
      <c r="B846" s="5" t="s">
        <v>243</v>
      </c>
      <c r="C846" s="5"/>
      <c r="D846" s="63">
        <f>+C845+C842+C839+C836+C833+C830+C827</f>
        <v>0</v>
      </c>
      <c r="F846" s="60">
        <v>0</v>
      </c>
      <c r="G846" s="5"/>
      <c r="H846" s="60">
        <f>SUM(G826:G844)</f>
        <v>6</v>
      </c>
      <c r="I846" s="66"/>
      <c r="J846" s="60">
        <v>30068.5</v>
      </c>
      <c r="K846" s="22"/>
      <c r="L846" s="50">
        <v>67.5</v>
      </c>
      <c r="M846" s="57"/>
      <c r="O846" s="50">
        <v>1285276.73</v>
      </c>
      <c r="P846" s="57"/>
      <c r="Q846" s="57"/>
      <c r="S846" s="14">
        <v>483487.0048298866</v>
      </c>
    </row>
    <row r="847" spans="1:24">
      <c r="I847" s="1"/>
    </row>
    <row r="848" spans="1:24">
      <c r="G848" s="5"/>
      <c r="I848" s="1"/>
    </row>
    <row r="849" spans="1:18">
      <c r="B849" s="5" t="s">
        <v>54</v>
      </c>
      <c r="C849" s="5"/>
      <c r="D849" s="14">
        <f>+D846+D823+D783+D769</f>
        <v>647986</v>
      </c>
      <c r="F849" s="14">
        <v>815666.66999999993</v>
      </c>
      <c r="H849" s="14">
        <f>+H769+H783+H823+H846</f>
        <v>14394326.433080001</v>
      </c>
      <c r="I849" s="1"/>
    </row>
    <row r="850" spans="1:18">
      <c r="I850" s="1"/>
    </row>
    <row r="851" spans="1:18">
      <c r="A851" s="6" t="s">
        <v>217</v>
      </c>
      <c r="I851" s="1"/>
    </row>
    <row r="852" spans="1:18">
      <c r="A852" s="6"/>
      <c r="I852" s="1"/>
      <c r="R852" s="1"/>
    </row>
    <row r="853" spans="1:18">
      <c r="A853" s="6" t="s">
        <v>257</v>
      </c>
      <c r="I853" s="1">
        <v>1</v>
      </c>
      <c r="K853" s="1">
        <v>1</v>
      </c>
      <c r="L853" s="22"/>
      <c r="M853" s="22"/>
      <c r="N853" s="1">
        <v>1</v>
      </c>
      <c r="R853" s="1">
        <v>1</v>
      </c>
    </row>
    <row r="854" spans="1:18">
      <c r="I854" s="1">
        <v>1</v>
      </c>
      <c r="K854" s="1">
        <v>1</v>
      </c>
      <c r="L854" s="22"/>
      <c r="M854" s="22"/>
      <c r="N854" s="1">
        <v>1</v>
      </c>
      <c r="R854" s="1">
        <v>1</v>
      </c>
    </row>
    <row r="855" spans="1:18">
      <c r="A855" s="7">
        <v>20</v>
      </c>
      <c r="B855" s="4" t="s">
        <v>153</v>
      </c>
      <c r="E855" s="61"/>
      <c r="G855" s="4"/>
      <c r="I855" s="1">
        <v>1</v>
      </c>
      <c r="K855" s="1">
        <v>1</v>
      </c>
      <c r="L855" s="22"/>
      <c r="M855" s="22"/>
      <c r="N855" s="1">
        <v>1</v>
      </c>
      <c r="R855" s="1">
        <v>1</v>
      </c>
    </row>
    <row r="856" spans="1:18">
      <c r="A856" s="7">
        <v>200</v>
      </c>
      <c r="B856" s="4" t="s">
        <v>407</v>
      </c>
      <c r="C856" s="61">
        <v>0</v>
      </c>
      <c r="E856" s="61">
        <v>0</v>
      </c>
      <c r="G856" s="61">
        <v>1</v>
      </c>
      <c r="I856" s="1">
        <v>1</v>
      </c>
      <c r="K856" s="1">
        <v>1</v>
      </c>
      <c r="L856" s="22"/>
      <c r="M856" s="22"/>
      <c r="N856" s="1">
        <v>1</v>
      </c>
      <c r="R856" s="1">
        <v>1</v>
      </c>
    </row>
    <row r="857" spans="1:18">
      <c r="A857" s="7">
        <v>202</v>
      </c>
      <c r="B857" s="4" t="s">
        <v>408</v>
      </c>
      <c r="C857" s="61">
        <v>0</v>
      </c>
      <c r="E857" s="61">
        <v>0</v>
      </c>
      <c r="G857" s="61">
        <v>1</v>
      </c>
      <c r="I857" s="1">
        <v>1</v>
      </c>
      <c r="K857" s="1">
        <v>1</v>
      </c>
      <c r="L857" s="22"/>
      <c r="M857" s="22"/>
      <c r="N857" s="1">
        <v>1</v>
      </c>
      <c r="R857" s="1">
        <v>1</v>
      </c>
    </row>
    <row r="858" spans="1:18">
      <c r="A858" s="7">
        <v>203</v>
      </c>
      <c r="B858" s="4" t="s">
        <v>409</v>
      </c>
      <c r="C858" s="61">
        <v>0</v>
      </c>
      <c r="E858" s="61">
        <v>0</v>
      </c>
      <c r="G858" s="61">
        <v>1</v>
      </c>
      <c r="I858" s="1">
        <v>1</v>
      </c>
      <c r="K858" s="1">
        <v>1</v>
      </c>
      <c r="L858" s="22"/>
      <c r="M858" s="22"/>
      <c r="N858" s="1">
        <v>1</v>
      </c>
      <c r="R858" s="1">
        <v>1</v>
      </c>
    </row>
    <row r="859" spans="1:18">
      <c r="A859" s="7">
        <v>204</v>
      </c>
      <c r="B859" s="4" t="s">
        <v>410</v>
      </c>
      <c r="C859" s="61">
        <v>0</v>
      </c>
      <c r="E859" s="61">
        <v>0</v>
      </c>
      <c r="G859" s="61">
        <v>1</v>
      </c>
      <c r="I859" s="1">
        <v>1</v>
      </c>
      <c r="K859" s="1">
        <v>1</v>
      </c>
      <c r="L859" s="22"/>
      <c r="M859" s="22"/>
      <c r="N859" s="1">
        <v>1</v>
      </c>
      <c r="R859" s="1">
        <v>1</v>
      </c>
    </row>
    <row r="860" spans="1:18">
      <c r="A860" s="7">
        <v>205</v>
      </c>
      <c r="B860" s="4" t="s">
        <v>411</v>
      </c>
      <c r="C860" s="61">
        <v>0</v>
      </c>
      <c r="E860" s="61">
        <v>0</v>
      </c>
      <c r="G860" s="61">
        <v>1</v>
      </c>
      <c r="I860" s="1">
        <v>0.5</v>
      </c>
      <c r="K860" s="1">
        <v>0.5</v>
      </c>
      <c r="L860" s="22"/>
      <c r="M860" s="22"/>
      <c r="N860" s="1">
        <v>0.5</v>
      </c>
      <c r="R860" s="1"/>
    </row>
    <row r="861" spans="1:18">
      <c r="A861" s="7">
        <v>206</v>
      </c>
      <c r="B861" s="4" t="s">
        <v>412</v>
      </c>
      <c r="C861" s="61">
        <v>0</v>
      </c>
      <c r="E861" s="61">
        <v>0</v>
      </c>
      <c r="G861" s="61">
        <v>1</v>
      </c>
      <c r="I861" s="1"/>
      <c r="K861" s="22"/>
      <c r="L861" s="22"/>
      <c r="M861" s="22"/>
      <c r="R861" s="1"/>
    </row>
    <row r="862" spans="1:18">
      <c r="A862" s="7">
        <v>208</v>
      </c>
      <c r="B862" s="4" t="s">
        <v>413</v>
      </c>
      <c r="C862" s="61">
        <v>0</v>
      </c>
      <c r="E862" s="61">
        <v>0</v>
      </c>
      <c r="G862" s="61">
        <v>1</v>
      </c>
      <c r="I862" s="1"/>
      <c r="K862" s="22"/>
      <c r="L862" s="22"/>
      <c r="M862" s="22"/>
      <c r="R862" s="1"/>
    </row>
    <row r="863" spans="1:18">
      <c r="A863" s="7">
        <v>209</v>
      </c>
      <c r="B863" s="4" t="s">
        <v>101</v>
      </c>
      <c r="C863" s="61">
        <v>0</v>
      </c>
      <c r="E863" s="61">
        <v>0</v>
      </c>
      <c r="G863" s="61">
        <v>1</v>
      </c>
      <c r="I863" s="1">
        <v>1</v>
      </c>
      <c r="K863" s="1">
        <v>1</v>
      </c>
      <c r="L863" s="22"/>
      <c r="M863" s="22"/>
      <c r="N863" s="1">
        <v>1</v>
      </c>
      <c r="R863" s="1">
        <v>1</v>
      </c>
    </row>
    <row r="864" spans="1:18">
      <c r="A864" s="7"/>
      <c r="C864" s="61"/>
      <c r="E864" s="61"/>
      <c r="G864" s="61"/>
      <c r="I864" s="1">
        <v>1</v>
      </c>
      <c r="K864" s="1">
        <v>1</v>
      </c>
      <c r="L864" s="22"/>
      <c r="M864" s="22"/>
      <c r="N864" s="1">
        <v>1</v>
      </c>
      <c r="R864" s="1">
        <v>1</v>
      </c>
    </row>
    <row r="865" spans="1:18">
      <c r="A865" s="7">
        <v>21</v>
      </c>
      <c r="B865" s="4" t="s">
        <v>261</v>
      </c>
      <c r="C865" s="61"/>
      <c r="E865" s="61"/>
      <c r="G865" s="61">
        <v>1</v>
      </c>
      <c r="I865" s="1">
        <v>1</v>
      </c>
      <c r="K865" s="1">
        <v>1</v>
      </c>
      <c r="L865" s="22"/>
      <c r="M865" s="22"/>
      <c r="N865" s="1">
        <v>1</v>
      </c>
      <c r="R865" s="1">
        <v>1</v>
      </c>
    </row>
    <row r="866" spans="1:18">
      <c r="A866" s="7">
        <v>210</v>
      </c>
      <c r="B866" s="4" t="s">
        <v>414</v>
      </c>
      <c r="C866" s="61">
        <v>0</v>
      </c>
      <c r="E866" s="61">
        <v>0</v>
      </c>
      <c r="G866" s="61">
        <v>1</v>
      </c>
      <c r="I866" s="1">
        <v>1</v>
      </c>
      <c r="K866" s="1">
        <v>1</v>
      </c>
      <c r="L866" s="22"/>
      <c r="M866" s="22"/>
      <c r="N866" s="1">
        <v>1</v>
      </c>
      <c r="R866" s="1">
        <v>1</v>
      </c>
    </row>
    <row r="867" spans="1:18">
      <c r="A867" s="7">
        <v>212</v>
      </c>
      <c r="B867" s="4" t="s">
        <v>415</v>
      </c>
      <c r="C867" s="61">
        <v>0</v>
      </c>
      <c r="E867" s="61">
        <v>0</v>
      </c>
      <c r="G867" s="61">
        <v>1</v>
      </c>
      <c r="I867" s="1">
        <v>1</v>
      </c>
      <c r="K867" s="1">
        <v>1</v>
      </c>
      <c r="L867" s="22"/>
      <c r="M867" s="22"/>
      <c r="N867" s="1">
        <v>1</v>
      </c>
      <c r="R867" s="1">
        <v>1</v>
      </c>
    </row>
    <row r="868" spans="1:18">
      <c r="A868" s="7">
        <v>213</v>
      </c>
      <c r="B868" s="4" t="s">
        <v>416</v>
      </c>
      <c r="C868" s="61">
        <v>0</v>
      </c>
      <c r="E868" s="61">
        <v>0</v>
      </c>
      <c r="G868" s="61">
        <v>1</v>
      </c>
      <c r="I868" s="1">
        <v>1</v>
      </c>
      <c r="K868" s="1">
        <v>1</v>
      </c>
      <c r="L868" s="22"/>
      <c r="M868" s="22"/>
      <c r="N868" s="1">
        <v>1</v>
      </c>
      <c r="R868" s="1">
        <v>1</v>
      </c>
    </row>
    <row r="869" spans="1:18">
      <c r="A869" s="7">
        <v>214</v>
      </c>
      <c r="B869" s="4" t="s">
        <v>417</v>
      </c>
      <c r="C869" s="61">
        <v>0</v>
      </c>
      <c r="E869" s="61">
        <v>0</v>
      </c>
      <c r="G869" s="61">
        <v>1</v>
      </c>
      <c r="I869" s="1">
        <v>1</v>
      </c>
      <c r="K869" s="1">
        <v>1</v>
      </c>
      <c r="L869" s="22"/>
      <c r="M869" s="22"/>
      <c r="N869" s="1">
        <v>1</v>
      </c>
      <c r="R869" s="1">
        <v>1</v>
      </c>
    </row>
    <row r="870" spans="1:18">
      <c r="A870" s="7">
        <v>215</v>
      </c>
      <c r="B870" s="4" t="s">
        <v>418</v>
      </c>
      <c r="C870" s="61">
        <v>0</v>
      </c>
      <c r="E870" s="61">
        <v>0</v>
      </c>
      <c r="G870" s="61">
        <v>1</v>
      </c>
      <c r="I870" s="1"/>
      <c r="K870" s="1"/>
      <c r="L870" s="22"/>
      <c r="M870" s="22"/>
      <c r="N870" s="1"/>
      <c r="R870" s="1"/>
    </row>
    <row r="871" spans="1:18">
      <c r="A871" s="7">
        <v>216</v>
      </c>
      <c r="B871" s="4" t="s">
        <v>419</v>
      </c>
      <c r="C871" s="61">
        <v>0</v>
      </c>
      <c r="E871" s="61">
        <v>0</v>
      </c>
      <c r="G871" s="61">
        <v>1</v>
      </c>
      <c r="I871" s="1"/>
      <c r="K871" s="1"/>
      <c r="L871" s="22"/>
      <c r="M871" s="22"/>
      <c r="N871" s="1"/>
      <c r="R871" s="1"/>
    </row>
    <row r="872" spans="1:18">
      <c r="A872" s="7">
        <v>219</v>
      </c>
      <c r="B872" s="4" t="s">
        <v>420</v>
      </c>
      <c r="C872" s="61">
        <v>0</v>
      </c>
      <c r="E872" s="61">
        <v>0</v>
      </c>
      <c r="G872" s="61"/>
      <c r="I872" s="1"/>
      <c r="K872" s="1"/>
      <c r="L872" s="22"/>
      <c r="M872" s="22"/>
      <c r="N872" s="1"/>
      <c r="R872" s="1"/>
    </row>
    <row r="873" spans="1:18">
      <c r="C873" s="61"/>
      <c r="E873" s="61"/>
      <c r="G873" s="61"/>
      <c r="I873" s="1">
        <v>1</v>
      </c>
      <c r="K873" s="1">
        <v>1</v>
      </c>
      <c r="L873" s="22"/>
      <c r="M873" s="22"/>
      <c r="N873" s="1">
        <v>1</v>
      </c>
      <c r="R873" s="1">
        <v>1</v>
      </c>
    </row>
    <row r="874" spans="1:18">
      <c r="A874" s="7">
        <v>22</v>
      </c>
      <c r="B874" s="4" t="s">
        <v>262</v>
      </c>
      <c r="C874" s="61"/>
      <c r="E874" s="61"/>
      <c r="G874" s="61"/>
      <c r="I874" s="1">
        <v>1</v>
      </c>
      <c r="K874" s="1">
        <v>1</v>
      </c>
      <c r="L874" s="22"/>
      <c r="M874" s="22"/>
      <c r="N874" s="1">
        <v>1</v>
      </c>
      <c r="R874" s="1">
        <v>1</v>
      </c>
    </row>
    <row r="875" spans="1:18">
      <c r="A875" s="7">
        <v>220</v>
      </c>
      <c r="B875" s="4" t="s">
        <v>263</v>
      </c>
      <c r="C875" s="61"/>
      <c r="E875" s="61"/>
      <c r="G875" s="61">
        <v>1</v>
      </c>
      <c r="I875" s="1">
        <v>1</v>
      </c>
      <c r="K875" s="1">
        <v>1</v>
      </c>
      <c r="L875" s="22"/>
      <c r="M875" s="22"/>
      <c r="N875" s="1">
        <v>1</v>
      </c>
      <c r="R875" s="1">
        <v>1</v>
      </c>
    </row>
    <row r="876" spans="1:18">
      <c r="A876" s="7" t="s">
        <v>355</v>
      </c>
      <c r="B876" s="4" t="s">
        <v>358</v>
      </c>
      <c r="C876" s="61">
        <v>0</v>
      </c>
      <c r="E876" s="61">
        <v>0</v>
      </c>
      <c r="G876" s="61">
        <v>1</v>
      </c>
      <c r="I876" s="1"/>
      <c r="K876" s="1"/>
      <c r="L876" s="22"/>
      <c r="M876" s="22"/>
      <c r="N876" s="1"/>
      <c r="R876" s="1"/>
    </row>
    <row r="877" spans="1:18">
      <c r="A877" s="7" t="s">
        <v>356</v>
      </c>
      <c r="B877" s="4" t="s">
        <v>359</v>
      </c>
      <c r="C877" s="61">
        <v>0</v>
      </c>
      <c r="E877" s="61">
        <v>0</v>
      </c>
      <c r="G877" s="61">
        <v>1</v>
      </c>
      <c r="I877" s="1">
        <v>1</v>
      </c>
      <c r="K877" s="1">
        <v>1</v>
      </c>
      <c r="L877" s="22"/>
      <c r="M877" s="22"/>
      <c r="N877" s="1">
        <v>1</v>
      </c>
      <c r="R877" s="1">
        <v>1</v>
      </c>
    </row>
    <row r="878" spans="1:18">
      <c r="A878" s="7" t="s">
        <v>264</v>
      </c>
      <c r="B878" s="4" t="s">
        <v>360</v>
      </c>
      <c r="C878" s="61">
        <v>0</v>
      </c>
      <c r="E878" s="61">
        <v>0</v>
      </c>
      <c r="G878" s="61"/>
      <c r="I878" s="1">
        <v>1</v>
      </c>
      <c r="K878" s="1">
        <v>1</v>
      </c>
      <c r="L878" s="22"/>
      <c r="M878" s="22"/>
      <c r="N878" s="1">
        <v>1</v>
      </c>
      <c r="R878" s="1">
        <v>1</v>
      </c>
    </row>
    <row r="879" spans="1:18">
      <c r="A879" s="7">
        <v>221</v>
      </c>
      <c r="B879" s="4" t="s">
        <v>265</v>
      </c>
      <c r="C879" s="61"/>
      <c r="E879" s="61"/>
      <c r="G879" s="61">
        <v>1</v>
      </c>
      <c r="I879" s="1">
        <v>1</v>
      </c>
      <c r="K879" s="1">
        <v>1</v>
      </c>
      <c r="L879" s="22"/>
      <c r="M879" s="22"/>
      <c r="N879" s="1">
        <v>1</v>
      </c>
      <c r="R879" s="1">
        <v>1</v>
      </c>
    </row>
    <row r="880" spans="1:18">
      <c r="A880" s="7" t="s">
        <v>41</v>
      </c>
      <c r="B880" s="4" t="s">
        <v>363</v>
      </c>
      <c r="C880" s="61">
        <v>0</v>
      </c>
      <c r="E880" s="61">
        <v>0</v>
      </c>
      <c r="G880" s="61">
        <v>1</v>
      </c>
      <c r="I880" s="1">
        <v>1</v>
      </c>
      <c r="K880" s="1">
        <v>1</v>
      </c>
      <c r="L880" s="22"/>
      <c r="M880" s="22"/>
      <c r="N880" s="1">
        <v>1</v>
      </c>
      <c r="R880" s="1"/>
    </row>
    <row r="881" spans="1:18">
      <c r="A881" s="7" t="s">
        <v>266</v>
      </c>
      <c r="B881" s="4" t="s">
        <v>364</v>
      </c>
      <c r="C881" s="61">
        <v>0</v>
      </c>
      <c r="E881" s="61">
        <v>0</v>
      </c>
      <c r="G881" s="61">
        <v>1</v>
      </c>
      <c r="I881" s="1">
        <v>1</v>
      </c>
      <c r="K881" s="1">
        <v>1</v>
      </c>
      <c r="L881" s="22"/>
      <c r="M881" s="22"/>
      <c r="N881" s="1">
        <v>1</v>
      </c>
      <c r="R881" s="1">
        <v>1</v>
      </c>
    </row>
    <row r="882" spans="1:18">
      <c r="A882" s="7" t="s">
        <v>267</v>
      </c>
      <c r="B882" s="4" t="s">
        <v>393</v>
      </c>
      <c r="C882" s="61">
        <v>0</v>
      </c>
      <c r="E882" s="61">
        <v>0</v>
      </c>
      <c r="G882" s="61">
        <v>1</v>
      </c>
      <c r="I882" s="1">
        <v>1</v>
      </c>
      <c r="K882" s="1">
        <v>1</v>
      </c>
      <c r="L882" s="22"/>
      <c r="M882" s="22"/>
      <c r="N882" s="1">
        <v>1</v>
      </c>
      <c r="R882" s="1"/>
    </row>
    <row r="883" spans="1:18">
      <c r="A883" s="7" t="s">
        <v>102</v>
      </c>
      <c r="B883" s="4" t="s">
        <v>103</v>
      </c>
      <c r="C883" s="61">
        <v>0</v>
      </c>
      <c r="E883" s="61">
        <v>0</v>
      </c>
      <c r="G883" s="61">
        <v>1</v>
      </c>
      <c r="I883" s="1">
        <v>1</v>
      </c>
      <c r="K883" s="1">
        <v>1</v>
      </c>
      <c r="L883" s="22"/>
      <c r="M883" s="22"/>
      <c r="N883" s="1">
        <v>1</v>
      </c>
      <c r="R883" s="1">
        <v>1</v>
      </c>
    </row>
    <row r="884" spans="1:18">
      <c r="A884" s="7" t="s">
        <v>268</v>
      </c>
      <c r="B884" s="4" t="s">
        <v>394</v>
      </c>
      <c r="C884" s="61">
        <v>0</v>
      </c>
      <c r="E884" s="61">
        <v>0</v>
      </c>
      <c r="G884" s="61">
        <v>1</v>
      </c>
      <c r="I884" s="1"/>
      <c r="K884" s="1"/>
      <c r="L884" s="22"/>
      <c r="M884" s="22"/>
      <c r="N884" s="1"/>
      <c r="R884" s="1"/>
    </row>
    <row r="885" spans="1:18">
      <c r="A885" s="7" t="s">
        <v>361</v>
      </c>
      <c r="B885" s="4" t="s">
        <v>104</v>
      </c>
      <c r="C885" s="61">
        <v>0</v>
      </c>
      <c r="E885" s="61">
        <v>0</v>
      </c>
      <c r="G885" s="61"/>
      <c r="I885" s="1"/>
      <c r="K885" s="1"/>
      <c r="L885" s="22"/>
      <c r="M885" s="22"/>
      <c r="N885" s="1"/>
      <c r="R885" s="1"/>
    </row>
    <row r="886" spans="1:18">
      <c r="A886" s="7" t="s">
        <v>369</v>
      </c>
      <c r="B886" s="4" t="s">
        <v>370</v>
      </c>
      <c r="C886" s="61">
        <v>0</v>
      </c>
      <c r="E886" s="61">
        <v>0</v>
      </c>
      <c r="G886" s="61">
        <v>1</v>
      </c>
      <c r="I886" s="1">
        <v>1</v>
      </c>
      <c r="K886" s="1">
        <v>1</v>
      </c>
      <c r="L886" s="22"/>
      <c r="M886" s="22"/>
      <c r="N886" s="1">
        <v>1</v>
      </c>
      <c r="R886" s="1">
        <v>1</v>
      </c>
    </row>
    <row r="887" spans="1:18">
      <c r="A887" s="7" t="s">
        <v>362</v>
      </c>
      <c r="B887" s="4" t="s">
        <v>395</v>
      </c>
      <c r="C887" s="61">
        <v>0</v>
      </c>
      <c r="E887" s="61">
        <v>0</v>
      </c>
      <c r="G887" s="61"/>
      <c r="I887" s="1">
        <v>1</v>
      </c>
      <c r="K887" s="1">
        <v>1</v>
      </c>
      <c r="L887" s="22"/>
      <c r="M887" s="22"/>
      <c r="N887" s="1">
        <v>1</v>
      </c>
      <c r="R887" s="1">
        <v>1</v>
      </c>
    </row>
    <row r="888" spans="1:18">
      <c r="A888" s="7">
        <v>222</v>
      </c>
      <c r="B888" s="4" t="s">
        <v>269</v>
      </c>
      <c r="C888" s="61"/>
      <c r="E888" s="61"/>
      <c r="G888" s="61">
        <v>1</v>
      </c>
      <c r="I888" s="1">
        <v>1</v>
      </c>
      <c r="K888" s="1">
        <v>1</v>
      </c>
      <c r="L888" s="22"/>
      <c r="M888" s="22"/>
      <c r="N888" s="1">
        <v>1</v>
      </c>
      <c r="R888" s="1">
        <v>1</v>
      </c>
    </row>
    <row r="889" spans="1:18">
      <c r="A889" s="7" t="s">
        <v>421</v>
      </c>
      <c r="B889" s="4" t="s">
        <v>105</v>
      </c>
      <c r="C889" s="61">
        <v>0</v>
      </c>
      <c r="E889" s="61">
        <v>0</v>
      </c>
      <c r="G889" s="61">
        <v>1</v>
      </c>
      <c r="I889" s="1">
        <v>1</v>
      </c>
      <c r="K889" s="1">
        <v>1</v>
      </c>
      <c r="L889" s="22"/>
      <c r="M889" s="22"/>
      <c r="N889" s="1">
        <v>1</v>
      </c>
      <c r="R889" s="1">
        <v>1</v>
      </c>
    </row>
    <row r="890" spans="1:18">
      <c r="A890" s="7" t="s">
        <v>191</v>
      </c>
      <c r="B890" s="4" t="s">
        <v>270</v>
      </c>
      <c r="C890" s="61">
        <v>0</v>
      </c>
      <c r="E890" s="61">
        <v>0</v>
      </c>
      <c r="G890" s="61"/>
      <c r="I890" s="1">
        <v>1</v>
      </c>
      <c r="K890" s="45">
        <v>1</v>
      </c>
      <c r="L890" s="22"/>
      <c r="M890" s="22"/>
      <c r="N890" s="45">
        <v>1</v>
      </c>
      <c r="R890" s="45">
        <v>1</v>
      </c>
    </row>
    <row r="891" spans="1:18">
      <c r="A891" s="7" t="s">
        <v>192</v>
      </c>
      <c r="B891" s="4" t="s">
        <v>271</v>
      </c>
      <c r="C891" s="61">
        <v>0</v>
      </c>
      <c r="E891" s="61">
        <v>0</v>
      </c>
      <c r="G891" s="61">
        <v>1</v>
      </c>
      <c r="I891" s="1">
        <v>1</v>
      </c>
      <c r="K891" s="45">
        <v>1</v>
      </c>
      <c r="L891" s="22"/>
      <c r="M891" s="22"/>
      <c r="N891" s="45">
        <v>1</v>
      </c>
      <c r="R891" s="45">
        <v>1</v>
      </c>
    </row>
    <row r="892" spans="1:18">
      <c r="A892" s="7">
        <v>225</v>
      </c>
      <c r="B892" s="4" t="s">
        <v>272</v>
      </c>
      <c r="C892" s="61"/>
      <c r="E892" s="61"/>
      <c r="G892" s="61">
        <v>1</v>
      </c>
      <c r="I892" s="1">
        <v>1</v>
      </c>
      <c r="K892" s="19">
        <v>1</v>
      </c>
      <c r="L892" s="22"/>
      <c r="M892" s="22"/>
      <c r="N892" s="19">
        <v>1</v>
      </c>
      <c r="R892" s="19">
        <v>1</v>
      </c>
    </row>
    <row r="893" spans="1:18">
      <c r="A893" s="7" t="s">
        <v>106</v>
      </c>
      <c r="B893" s="4" t="s">
        <v>111</v>
      </c>
      <c r="C893" s="61">
        <v>0</v>
      </c>
      <c r="E893" s="61">
        <v>0</v>
      </c>
      <c r="G893" s="61">
        <v>1</v>
      </c>
      <c r="I893" s="1"/>
      <c r="K893" s="22"/>
      <c r="L893" s="22"/>
      <c r="M893" s="22"/>
    </row>
    <row r="894" spans="1:18">
      <c r="A894" s="7" t="s">
        <v>107</v>
      </c>
      <c r="B894" s="4" t="s">
        <v>108</v>
      </c>
      <c r="C894" s="61">
        <v>0</v>
      </c>
      <c r="E894" s="61">
        <v>0</v>
      </c>
      <c r="G894" s="61">
        <v>1</v>
      </c>
      <c r="I894" s="1">
        <v>1</v>
      </c>
      <c r="K894" s="19">
        <v>1</v>
      </c>
      <c r="L894" s="22"/>
      <c r="M894" s="22"/>
      <c r="N894" s="19">
        <v>1</v>
      </c>
      <c r="R894" s="19">
        <v>1</v>
      </c>
    </row>
    <row r="895" spans="1:18">
      <c r="A895" s="7" t="s">
        <v>109</v>
      </c>
      <c r="B895" s="4" t="s">
        <v>110</v>
      </c>
      <c r="C895" s="61">
        <v>0</v>
      </c>
      <c r="E895" s="61">
        <v>0</v>
      </c>
      <c r="G895" s="61">
        <v>1</v>
      </c>
      <c r="I895" s="1">
        <v>1</v>
      </c>
      <c r="K895" s="19">
        <v>1</v>
      </c>
      <c r="L895" s="22"/>
      <c r="M895" s="22"/>
      <c r="N895" s="19">
        <v>1</v>
      </c>
      <c r="R895" s="19">
        <v>1</v>
      </c>
    </row>
    <row r="896" spans="1:18">
      <c r="A896" s="7" t="s">
        <v>99</v>
      </c>
      <c r="B896" s="4" t="s">
        <v>375</v>
      </c>
      <c r="C896" s="61">
        <v>0</v>
      </c>
      <c r="E896" s="61">
        <v>0</v>
      </c>
      <c r="G896" s="61">
        <v>1</v>
      </c>
      <c r="I896" s="1">
        <v>1</v>
      </c>
      <c r="K896" s="19">
        <v>1</v>
      </c>
      <c r="L896" s="22"/>
      <c r="M896" s="22"/>
      <c r="N896" s="19">
        <v>1</v>
      </c>
      <c r="R896" s="19">
        <v>1</v>
      </c>
    </row>
    <row r="897" spans="1:40">
      <c r="A897" s="7">
        <v>227</v>
      </c>
      <c r="B897" s="4" t="s">
        <v>112</v>
      </c>
      <c r="C897" s="61"/>
      <c r="E897" s="61"/>
      <c r="G897" s="61">
        <v>1</v>
      </c>
      <c r="I897" s="1">
        <v>540</v>
      </c>
      <c r="K897" s="19">
        <v>540</v>
      </c>
      <c r="L897" s="22"/>
      <c r="M897" s="22"/>
      <c r="N897" s="19">
        <v>540</v>
      </c>
      <c r="R897" s="19">
        <v>600</v>
      </c>
    </row>
    <row r="898" spans="1:40">
      <c r="A898" s="7" t="s">
        <v>115</v>
      </c>
      <c r="B898" s="4" t="s">
        <v>116</v>
      </c>
      <c r="C898" s="61">
        <v>0</v>
      </c>
      <c r="E898" s="61">
        <v>0</v>
      </c>
      <c r="G898" s="61">
        <v>1</v>
      </c>
      <c r="I898" s="1"/>
      <c r="K898" s="22"/>
      <c r="L898" s="22"/>
      <c r="M898" s="22"/>
    </row>
    <row r="899" spans="1:40">
      <c r="A899" s="7" t="s">
        <v>117</v>
      </c>
      <c r="B899" s="4" t="s">
        <v>118</v>
      </c>
      <c r="C899" s="61">
        <v>0</v>
      </c>
      <c r="E899" s="61">
        <v>0</v>
      </c>
      <c r="G899" s="61">
        <v>1</v>
      </c>
      <c r="I899" s="66"/>
      <c r="J899" s="60">
        <v>574.5</v>
      </c>
      <c r="K899" s="22"/>
      <c r="L899" s="14">
        <v>574.5</v>
      </c>
      <c r="M899" s="15"/>
      <c r="O899" s="14">
        <v>574.5</v>
      </c>
      <c r="P899" s="15"/>
      <c r="Q899" s="15"/>
      <c r="R899" s="19"/>
      <c r="S899" s="14">
        <v>627</v>
      </c>
    </row>
    <row r="900" spans="1:40">
      <c r="A900" s="7" t="s">
        <v>119</v>
      </c>
      <c r="B900" s="4" t="s">
        <v>120</v>
      </c>
      <c r="C900" s="61">
        <v>0</v>
      </c>
      <c r="E900" s="61">
        <v>0</v>
      </c>
      <c r="G900" s="61">
        <v>1</v>
      </c>
      <c r="I900" s="1"/>
    </row>
    <row r="901" spans="1:40">
      <c r="A901" s="7" t="s">
        <v>113</v>
      </c>
      <c r="B901" s="4" t="s">
        <v>114</v>
      </c>
      <c r="C901" s="61">
        <f>0+[3]RESUMEN!$F$15</f>
        <v>82000</v>
      </c>
      <c r="E901" s="61">
        <v>0</v>
      </c>
      <c r="G901" s="61">
        <v>1</v>
      </c>
      <c r="I901" s="21"/>
      <c r="J901" s="6"/>
      <c r="K901" s="6"/>
      <c r="L901" s="6"/>
      <c r="M901" s="6"/>
      <c r="AN901" s="4" t="s">
        <v>506</v>
      </c>
    </row>
    <row r="902" spans="1:40">
      <c r="G902" s="61"/>
      <c r="I902" s="1"/>
    </row>
    <row r="903" spans="1:40">
      <c r="B903" s="5" t="s">
        <v>279</v>
      </c>
      <c r="C903" s="5"/>
      <c r="D903" s="60">
        <f>SUM(C855:C901)</f>
        <v>82000</v>
      </c>
      <c r="F903" s="60">
        <v>0</v>
      </c>
      <c r="G903" s="61"/>
      <c r="H903" s="60">
        <f>SUM(G856:G899)</f>
        <v>36</v>
      </c>
      <c r="I903" s="1"/>
    </row>
    <row r="904" spans="1:40">
      <c r="G904" s="61"/>
      <c r="I904" s="1">
        <v>1</v>
      </c>
      <c r="K904" s="1">
        <v>1</v>
      </c>
      <c r="L904" s="22"/>
      <c r="M904" s="22"/>
      <c r="N904" s="1">
        <v>1</v>
      </c>
      <c r="R904" s="1">
        <v>1</v>
      </c>
    </row>
    <row r="905" spans="1:40">
      <c r="A905" s="6" t="s">
        <v>281</v>
      </c>
      <c r="B905" s="6"/>
      <c r="C905" s="6"/>
      <c r="D905" s="6"/>
      <c r="G905" s="61"/>
      <c r="I905" s="1"/>
      <c r="K905" s="1"/>
      <c r="L905" s="22"/>
      <c r="M905" s="22"/>
      <c r="N905" s="1"/>
      <c r="R905" s="1"/>
    </row>
    <row r="906" spans="1:40">
      <c r="G906" s="4"/>
      <c r="I906" s="1"/>
      <c r="K906" s="1"/>
      <c r="L906" s="22"/>
      <c r="M906" s="22"/>
      <c r="N906" s="1"/>
      <c r="R906" s="3"/>
    </row>
    <row r="907" spans="1:40">
      <c r="A907" s="7">
        <v>44</v>
      </c>
      <c r="B907" s="4" t="s">
        <v>43</v>
      </c>
      <c r="E907" s="61"/>
      <c r="G907" s="4"/>
      <c r="I907" s="1">
        <v>1</v>
      </c>
      <c r="K907" s="1">
        <v>1</v>
      </c>
      <c r="L907" s="22"/>
      <c r="M907" s="22"/>
      <c r="N907" s="1">
        <v>1</v>
      </c>
      <c r="R907" s="1">
        <v>1</v>
      </c>
    </row>
    <row r="908" spans="1:40">
      <c r="A908" s="7">
        <v>443</v>
      </c>
      <c r="B908" s="4" t="s">
        <v>49</v>
      </c>
      <c r="C908" s="61">
        <v>0</v>
      </c>
      <c r="E908" s="61">
        <v>0</v>
      </c>
      <c r="G908" s="61">
        <v>1</v>
      </c>
      <c r="I908" s="1"/>
      <c r="K908" s="1"/>
      <c r="L908" s="22"/>
      <c r="M908" s="22"/>
      <c r="N908" s="1"/>
      <c r="R908" s="1"/>
    </row>
    <row r="909" spans="1:40">
      <c r="C909" s="61"/>
      <c r="E909" s="61"/>
      <c r="G909" s="61"/>
      <c r="I909" s="1"/>
      <c r="K909" s="1"/>
      <c r="L909" s="22"/>
      <c r="M909" s="22"/>
      <c r="N909" s="1"/>
      <c r="R909" s="1"/>
    </row>
    <row r="910" spans="1:40">
      <c r="A910" s="7">
        <v>46</v>
      </c>
      <c r="B910" s="4" t="s">
        <v>282</v>
      </c>
      <c r="C910" s="61"/>
      <c r="E910" s="61"/>
      <c r="G910" s="61"/>
      <c r="I910" s="1">
        <v>1</v>
      </c>
      <c r="K910" s="1">
        <v>1</v>
      </c>
      <c r="L910" s="22"/>
      <c r="M910" s="22"/>
      <c r="N910" s="1">
        <v>1</v>
      </c>
    </row>
    <row r="911" spans="1:40">
      <c r="A911" s="7">
        <v>462</v>
      </c>
      <c r="B911" s="4" t="s">
        <v>283</v>
      </c>
      <c r="C911" s="61">
        <v>0</v>
      </c>
      <c r="E911" s="61">
        <v>0</v>
      </c>
      <c r="G911" s="61">
        <v>1</v>
      </c>
      <c r="I911" s="1">
        <v>1</v>
      </c>
      <c r="K911" s="1">
        <v>1</v>
      </c>
      <c r="L911" s="22"/>
      <c r="M911" s="22"/>
      <c r="N911" s="1">
        <v>1</v>
      </c>
      <c r="R911" s="1">
        <v>1</v>
      </c>
    </row>
    <row r="912" spans="1:40">
      <c r="C912" s="61"/>
      <c r="E912" s="61"/>
      <c r="G912" s="61"/>
      <c r="I912" s="1"/>
      <c r="K912" s="22"/>
      <c r="L912" s="22"/>
      <c r="M912" s="22"/>
    </row>
    <row r="913" spans="1:26">
      <c r="A913" s="7">
        <v>48</v>
      </c>
      <c r="B913" s="4" t="s">
        <v>284</v>
      </c>
      <c r="C913" s="61"/>
      <c r="E913" s="61"/>
      <c r="G913" s="61"/>
      <c r="I913" s="66"/>
      <c r="J913" s="60">
        <v>4</v>
      </c>
      <c r="K913" s="22"/>
      <c r="L913" s="14">
        <v>4</v>
      </c>
      <c r="M913" s="15"/>
      <c r="O913" s="14">
        <v>4</v>
      </c>
      <c r="P913" s="15"/>
      <c r="Q913" s="15"/>
      <c r="S913" s="14">
        <v>3</v>
      </c>
    </row>
    <row r="914" spans="1:26">
      <c r="A914" s="7">
        <v>482</v>
      </c>
      <c r="B914" s="4" t="s">
        <v>397</v>
      </c>
      <c r="C914" s="61">
        <v>0</v>
      </c>
      <c r="E914" s="61">
        <v>0</v>
      </c>
      <c r="G914" s="61">
        <v>1</v>
      </c>
      <c r="I914" s="1"/>
    </row>
    <row r="915" spans="1:26">
      <c r="A915" s="7">
        <v>489</v>
      </c>
      <c r="B915" s="4" t="s">
        <v>227</v>
      </c>
      <c r="C915" s="61">
        <v>0</v>
      </c>
      <c r="E915" s="61">
        <v>0</v>
      </c>
      <c r="G915" s="61">
        <v>1</v>
      </c>
      <c r="I915" s="21"/>
      <c r="J915" s="6"/>
      <c r="K915" s="6"/>
      <c r="L915" s="6"/>
      <c r="M915" s="6"/>
      <c r="Y915" s="22"/>
      <c r="Z915" s="22"/>
    </row>
    <row r="916" spans="1:26">
      <c r="C916" s="61"/>
      <c r="E916" s="61"/>
      <c r="G916" s="61"/>
      <c r="I916" s="1"/>
      <c r="Y916" s="22"/>
      <c r="Z916" s="22"/>
    </row>
    <row r="917" spans="1:26">
      <c r="B917" s="5" t="s">
        <v>236</v>
      </c>
      <c r="C917" s="11"/>
      <c r="D917" s="14">
        <f>SUM(C908:C915)</f>
        <v>0</v>
      </c>
      <c r="F917" s="14">
        <v>0</v>
      </c>
      <c r="G917" s="62"/>
      <c r="H917" s="60">
        <f>SUM(G908:G915)</f>
        <v>4</v>
      </c>
      <c r="I917" s="1"/>
      <c r="Y917" s="22"/>
      <c r="Z917" s="22"/>
    </row>
    <row r="918" spans="1:26">
      <c r="G918" s="61"/>
      <c r="I918" s="1">
        <v>1</v>
      </c>
      <c r="K918" s="34">
        <v>1</v>
      </c>
      <c r="L918" s="22"/>
      <c r="M918" s="22"/>
      <c r="N918" s="19">
        <v>1</v>
      </c>
      <c r="R918" s="19">
        <v>1</v>
      </c>
      <c r="T918" s="22">
        <v>54</v>
      </c>
      <c r="Y918" s="22"/>
      <c r="Z918" s="22"/>
    </row>
    <row r="919" spans="1:26">
      <c r="A919" s="6" t="s">
        <v>285</v>
      </c>
      <c r="B919" s="6"/>
      <c r="C919" s="6"/>
      <c r="D919" s="6"/>
      <c r="G919" s="61"/>
      <c r="I919" s="1">
        <v>1</v>
      </c>
      <c r="K919" s="34">
        <v>1</v>
      </c>
      <c r="L919" s="22"/>
      <c r="M919" s="22"/>
      <c r="N919" s="19">
        <v>1</v>
      </c>
      <c r="R919" s="19">
        <v>1</v>
      </c>
      <c r="T919" s="22">
        <v>55</v>
      </c>
      <c r="Y919" s="22"/>
      <c r="Z919" s="22"/>
    </row>
    <row r="920" spans="1:26">
      <c r="G920" s="4"/>
      <c r="I920" s="1"/>
      <c r="K920" s="34"/>
      <c r="L920" s="22"/>
      <c r="M920" s="22"/>
      <c r="N920" s="19"/>
      <c r="R920" s="19"/>
      <c r="Y920" s="22"/>
      <c r="Z920" s="22"/>
    </row>
    <row r="921" spans="1:26">
      <c r="A921" s="7">
        <v>60</v>
      </c>
      <c r="B921" s="4" t="s">
        <v>316</v>
      </c>
      <c r="G921" s="4"/>
      <c r="I921" s="1"/>
      <c r="K921" s="34"/>
      <c r="L921" s="33"/>
      <c r="M921" s="33"/>
      <c r="N921" s="19"/>
      <c r="O921" s="33"/>
      <c r="P921" s="33"/>
      <c r="Q921" s="33"/>
      <c r="R921" s="19"/>
      <c r="V921" s="22"/>
      <c r="W921" s="22"/>
      <c r="X921" s="22"/>
      <c r="Y921" s="22"/>
      <c r="Z921" s="22"/>
    </row>
    <row r="922" spans="1:26">
      <c r="A922" s="7">
        <v>600</v>
      </c>
      <c r="B922" s="4" t="s">
        <v>398</v>
      </c>
      <c r="C922" s="61">
        <f>'[4]PARTIDAS PRG'!$D54</f>
        <v>0</v>
      </c>
      <c r="E922" s="61">
        <v>0</v>
      </c>
      <c r="G922" s="61">
        <f>+'[4]PARTIDAS PRG'!$I$54</f>
        <v>0</v>
      </c>
      <c r="I922" s="1">
        <v>1</v>
      </c>
      <c r="K922" s="34">
        <v>1</v>
      </c>
      <c r="L922" s="33"/>
      <c r="M922" s="33"/>
      <c r="N922" s="19">
        <v>1</v>
      </c>
      <c r="O922" s="33"/>
      <c r="P922" s="33"/>
      <c r="Q922" s="33"/>
      <c r="R922" s="19">
        <v>1</v>
      </c>
      <c r="T922" s="22">
        <v>56</v>
      </c>
      <c r="V922" s="22"/>
      <c r="W922" s="22"/>
      <c r="X922" s="22"/>
      <c r="Y922" s="22"/>
      <c r="Z922" s="22"/>
    </row>
    <row r="923" spans="1:26">
      <c r="A923" s="7">
        <v>609</v>
      </c>
      <c r="B923" s="4" t="s">
        <v>399</v>
      </c>
      <c r="C923" s="61">
        <f>'[4]PARTIDAS PRG'!$D55</f>
        <v>0</v>
      </c>
      <c r="E923" s="61">
        <v>0</v>
      </c>
      <c r="G923" s="61">
        <f>+'[4]PARTIDAS PRG'!$I$55</f>
        <v>0</v>
      </c>
      <c r="I923" s="1">
        <v>1</v>
      </c>
      <c r="K923" s="34">
        <v>1</v>
      </c>
      <c r="L923" s="22"/>
      <c r="M923" s="22"/>
      <c r="N923" s="19">
        <v>1</v>
      </c>
      <c r="R923" s="19">
        <v>1</v>
      </c>
      <c r="T923" s="22">
        <v>57</v>
      </c>
      <c r="V923" s="22"/>
      <c r="W923" s="22"/>
      <c r="X923" s="22"/>
      <c r="Y923" s="22"/>
      <c r="Z923" s="22"/>
    </row>
    <row r="924" spans="1:26">
      <c r="A924" s="7"/>
      <c r="C924" s="61"/>
      <c r="E924" s="61"/>
      <c r="G924" s="61"/>
      <c r="I924" s="1"/>
      <c r="K924" s="34"/>
      <c r="L924" s="22"/>
      <c r="M924" s="22"/>
      <c r="N924" s="19"/>
      <c r="R924" s="19"/>
      <c r="V924" s="22"/>
      <c r="W924" s="22"/>
      <c r="X924" s="22"/>
      <c r="Y924" s="22"/>
      <c r="Z924" s="22"/>
    </row>
    <row r="925" spans="1:26">
      <c r="A925" s="7">
        <v>61</v>
      </c>
      <c r="B925" s="4" t="s">
        <v>401</v>
      </c>
      <c r="C925" s="61"/>
      <c r="E925" s="61"/>
      <c r="G925" s="61"/>
      <c r="I925" s="1"/>
      <c r="K925" s="34"/>
      <c r="L925" s="22"/>
      <c r="M925" s="22"/>
      <c r="N925" s="19"/>
      <c r="R925" s="19"/>
      <c r="V925" s="22"/>
      <c r="W925" s="22"/>
      <c r="X925" s="22"/>
      <c r="Y925" s="22"/>
      <c r="Z925" s="22"/>
    </row>
    <row r="926" spans="1:26">
      <c r="A926" s="7">
        <v>610</v>
      </c>
      <c r="B926" s="4" t="s">
        <v>398</v>
      </c>
      <c r="C926" s="61">
        <f>'[4]PARTIDAS PRG'!$D56</f>
        <v>0</v>
      </c>
      <c r="E926" s="61">
        <v>0</v>
      </c>
      <c r="G926" s="61">
        <f>+'[4]PARTIDAS PRG'!$I$56</f>
        <v>0</v>
      </c>
      <c r="I926" s="1">
        <v>1</v>
      </c>
      <c r="K926" s="34">
        <v>1</v>
      </c>
      <c r="L926" s="22"/>
      <c r="M926" s="22"/>
      <c r="N926" s="19">
        <v>1</v>
      </c>
      <c r="R926" s="19">
        <v>1</v>
      </c>
      <c r="T926" s="22">
        <v>58</v>
      </c>
      <c r="V926" s="22"/>
      <c r="W926" s="22"/>
      <c r="X926" s="22"/>
      <c r="Y926" s="22"/>
      <c r="Z926" s="22"/>
    </row>
    <row r="927" spans="1:26">
      <c r="A927" s="7">
        <v>619</v>
      </c>
      <c r="B927" s="4" t="s">
        <v>400</v>
      </c>
      <c r="C927" s="61">
        <f>'[4]PARTIDAS PRG'!$D57</f>
        <v>0</v>
      </c>
      <c r="E927" s="61">
        <v>0</v>
      </c>
      <c r="G927" s="61">
        <f>+'[4]PARTIDAS PRG'!$I$57</f>
        <v>0</v>
      </c>
      <c r="I927" s="1">
        <v>1</v>
      </c>
      <c r="K927" s="34">
        <v>70001</v>
      </c>
      <c r="L927" s="22"/>
      <c r="M927" s="22"/>
      <c r="N927" s="19">
        <v>190431.71</v>
      </c>
      <c r="R927" s="19">
        <v>1391948.47</v>
      </c>
      <c r="T927" s="22">
        <v>59</v>
      </c>
      <c r="V927" s="22"/>
      <c r="W927" s="22"/>
      <c r="X927" s="22"/>
      <c r="Y927" s="22"/>
      <c r="Z927" s="22"/>
    </row>
    <row r="928" spans="1:26">
      <c r="A928" s="7"/>
      <c r="C928" s="61"/>
      <c r="E928" s="61"/>
      <c r="G928" s="61"/>
      <c r="I928" s="1">
        <v>1</v>
      </c>
      <c r="K928" s="34">
        <v>1</v>
      </c>
      <c r="L928" s="22"/>
      <c r="M928" s="22"/>
      <c r="N928" s="19">
        <v>1</v>
      </c>
      <c r="R928" s="19">
        <v>1</v>
      </c>
      <c r="T928" s="22">
        <v>60</v>
      </c>
      <c r="V928" s="22"/>
      <c r="W928" s="22"/>
      <c r="X928" s="22"/>
      <c r="Y928" s="22"/>
      <c r="Z928" s="22"/>
    </row>
    <row r="929" spans="1:26">
      <c r="A929" s="7">
        <v>62</v>
      </c>
      <c r="B929" s="4" t="s">
        <v>317</v>
      </c>
      <c r="C929" s="61"/>
      <c r="E929" s="61"/>
      <c r="G929" s="61"/>
      <c r="I929" s="1">
        <v>1</v>
      </c>
      <c r="K929" s="34">
        <v>1</v>
      </c>
      <c r="L929" s="22"/>
      <c r="M929" s="22"/>
      <c r="N929" s="19">
        <v>1</v>
      </c>
      <c r="R929" s="19">
        <v>1</v>
      </c>
      <c r="T929" s="22">
        <v>61</v>
      </c>
      <c r="V929" s="22"/>
      <c r="W929" s="22"/>
      <c r="X929" s="22"/>
      <c r="Y929" s="22"/>
      <c r="Z929" s="22"/>
    </row>
    <row r="930" spans="1:26">
      <c r="A930" s="7">
        <v>621</v>
      </c>
      <c r="B930" s="4" t="s">
        <v>286</v>
      </c>
      <c r="C930" s="61">
        <f>'[4]PARTIDAS PRG'!$D58</f>
        <v>0</v>
      </c>
      <c r="E930" s="61">
        <v>50000</v>
      </c>
      <c r="G930" s="61">
        <f>+'[4]PARTIDAS PRG'!$I$58</f>
        <v>0</v>
      </c>
      <c r="I930" s="1">
        <v>1</v>
      </c>
      <c r="K930" s="34">
        <v>1</v>
      </c>
      <c r="L930" s="22"/>
      <c r="M930" s="22"/>
      <c r="N930" s="19">
        <v>1</v>
      </c>
      <c r="R930" s="19">
        <v>1</v>
      </c>
      <c r="T930" s="22">
        <v>62</v>
      </c>
      <c r="V930" s="22"/>
      <c r="W930" s="22"/>
      <c r="X930" s="22"/>
      <c r="Y930" s="22"/>
      <c r="Z930" s="22"/>
    </row>
    <row r="931" spans="1:26">
      <c r="A931" s="7">
        <v>622</v>
      </c>
      <c r="B931" s="4" t="s">
        <v>319</v>
      </c>
      <c r="C931" s="61">
        <f>'[4]PARTIDAS PRG'!$D59</f>
        <v>3138344.2818</v>
      </c>
      <c r="E931" s="61">
        <v>2175871.87</v>
      </c>
      <c r="G931" s="61">
        <f>+'[4]PARTIDAS PRG'!$I$59</f>
        <v>0</v>
      </c>
      <c r="I931" s="1">
        <v>1</v>
      </c>
      <c r="K931" s="34">
        <v>1</v>
      </c>
      <c r="L931" s="22"/>
      <c r="M931" s="22"/>
      <c r="N931" s="19">
        <v>1</v>
      </c>
      <c r="R931" s="19">
        <v>1</v>
      </c>
      <c r="T931" s="22">
        <v>63</v>
      </c>
      <c r="V931" s="22"/>
      <c r="W931" s="22"/>
      <c r="X931" s="22"/>
      <c r="Y931" s="22"/>
      <c r="Z931" s="22"/>
    </row>
    <row r="932" spans="1:26">
      <c r="A932" s="7">
        <v>623</v>
      </c>
      <c r="B932" s="4" t="s">
        <v>46</v>
      </c>
      <c r="C932" s="61">
        <f>'[4]PARTIDAS PRG'!$D60</f>
        <v>0</v>
      </c>
      <c r="E932" s="61">
        <v>0</v>
      </c>
      <c r="G932" s="61">
        <f>+'[4]PARTIDAS PRG'!$I$60</f>
        <v>0</v>
      </c>
      <c r="I932" s="1">
        <v>1</v>
      </c>
      <c r="K932" s="34">
        <v>1</v>
      </c>
      <c r="L932" s="22"/>
      <c r="M932" s="22"/>
      <c r="N932" s="19">
        <v>1</v>
      </c>
      <c r="R932" s="19">
        <v>1</v>
      </c>
      <c r="T932" s="22">
        <v>64</v>
      </c>
      <c r="V932" s="22"/>
      <c r="W932" s="22"/>
      <c r="X932" s="22"/>
      <c r="Y932" s="22"/>
      <c r="Z932" s="22"/>
    </row>
    <row r="933" spans="1:26">
      <c r="A933" s="7">
        <v>624</v>
      </c>
      <c r="B933" s="4" t="s">
        <v>259</v>
      </c>
      <c r="C933" s="61">
        <f>'[4]PARTIDAS PRG'!$D61</f>
        <v>0</v>
      </c>
      <c r="E933" s="61">
        <v>0</v>
      </c>
      <c r="G933" s="61">
        <f>+'[4]PARTIDAS PRG'!$I$61</f>
        <v>0</v>
      </c>
      <c r="I933" s="1">
        <v>1</v>
      </c>
      <c r="K933" s="34">
        <v>1</v>
      </c>
      <c r="L933" s="22"/>
      <c r="M933" s="22"/>
      <c r="N933" s="19">
        <v>1</v>
      </c>
      <c r="R933" s="19">
        <v>91</v>
      </c>
      <c r="T933" s="22">
        <v>65</v>
      </c>
      <c r="V933" s="22"/>
      <c r="W933" s="22"/>
      <c r="X933" s="22"/>
      <c r="Y933" s="22"/>
      <c r="Z933" s="22"/>
    </row>
    <row r="934" spans="1:26">
      <c r="A934" s="7">
        <v>625</v>
      </c>
      <c r="B934" s="4" t="s">
        <v>44</v>
      </c>
      <c r="C934" s="61">
        <f>'[4]PARTIDAS PRG'!$D62</f>
        <v>0</v>
      </c>
      <c r="E934" s="61">
        <v>0</v>
      </c>
      <c r="G934" s="61">
        <f>+'[4]PARTIDAS PRG'!$I$62</f>
        <v>0</v>
      </c>
      <c r="I934" s="1"/>
      <c r="K934" s="34"/>
      <c r="L934" s="22"/>
      <c r="M934" s="22"/>
      <c r="N934" s="19"/>
      <c r="R934" s="19"/>
      <c r="V934" s="22"/>
      <c r="W934" s="22"/>
      <c r="X934" s="22"/>
      <c r="Y934" s="22"/>
      <c r="Z934" s="22"/>
    </row>
    <row r="935" spans="1:26">
      <c r="A935" s="7">
        <v>626</v>
      </c>
      <c r="B935" s="4" t="s">
        <v>260</v>
      </c>
      <c r="C935" s="61">
        <f>'[4]PARTIDAS PRG'!$D63</f>
        <v>0</v>
      </c>
      <c r="E935" s="61">
        <v>0</v>
      </c>
      <c r="G935" s="61">
        <f>+'[4]PARTIDAS PRG'!$I$63</f>
        <v>0</v>
      </c>
      <c r="I935" s="1"/>
      <c r="K935" s="34"/>
      <c r="L935" s="22"/>
      <c r="M935" s="22"/>
      <c r="N935" s="19"/>
      <c r="R935" s="19"/>
      <c r="V935" s="22"/>
      <c r="W935" s="22"/>
      <c r="X935" s="22"/>
      <c r="Y935" s="22"/>
      <c r="Z935" s="22"/>
    </row>
    <row r="936" spans="1:26">
      <c r="A936" s="7">
        <v>627</v>
      </c>
      <c r="B936" s="4" t="s">
        <v>287</v>
      </c>
      <c r="C936" s="61">
        <f>'[4]PARTIDAS PRG'!$D64</f>
        <v>0</v>
      </c>
      <c r="E936" s="61">
        <v>0</v>
      </c>
      <c r="G936" s="61">
        <f>+'[4]PARTIDAS PRG'!$I$64</f>
        <v>0</v>
      </c>
      <c r="I936" s="1">
        <v>1</v>
      </c>
      <c r="K936" s="34">
        <v>1</v>
      </c>
      <c r="L936" s="22"/>
      <c r="M936" s="22"/>
      <c r="N936" s="19">
        <v>1</v>
      </c>
      <c r="R936" s="19">
        <v>1</v>
      </c>
      <c r="T936" s="22">
        <v>66</v>
      </c>
      <c r="V936" s="22"/>
      <c r="W936" s="22"/>
      <c r="X936" s="22"/>
      <c r="Y936" s="22"/>
      <c r="Z936" s="22"/>
    </row>
    <row r="937" spans="1:26">
      <c r="A937" s="7">
        <v>629</v>
      </c>
      <c r="B937" s="4" t="s">
        <v>45</v>
      </c>
      <c r="C937" s="61">
        <f>'[4]PARTIDAS PRG'!$D65</f>
        <v>0</v>
      </c>
      <c r="E937" s="61">
        <v>0</v>
      </c>
      <c r="G937" s="61">
        <f>+'[4]PARTIDAS PRG'!$I$65</f>
        <v>0</v>
      </c>
      <c r="I937" s="1">
        <v>1</v>
      </c>
      <c r="K937" s="34">
        <v>1</v>
      </c>
      <c r="L937" s="22"/>
      <c r="M937" s="22"/>
      <c r="N937" s="19">
        <v>1</v>
      </c>
      <c r="R937" s="19">
        <v>210349.52</v>
      </c>
      <c r="T937" s="22">
        <v>67</v>
      </c>
      <c r="V937" s="22"/>
      <c r="W937" s="22"/>
      <c r="X937" s="22"/>
      <c r="Y937" s="22"/>
      <c r="Z937" s="22"/>
    </row>
    <row r="938" spans="1:26">
      <c r="A938" s="7"/>
      <c r="C938" s="61"/>
      <c r="E938" s="61"/>
      <c r="G938" s="61"/>
      <c r="I938" s="1">
        <v>1</v>
      </c>
      <c r="K938" s="34">
        <v>1</v>
      </c>
      <c r="L938" s="22"/>
      <c r="M938" s="22"/>
      <c r="N938" s="19">
        <v>1</v>
      </c>
      <c r="R938" s="19">
        <v>1</v>
      </c>
      <c r="T938" s="22">
        <v>68</v>
      </c>
      <c r="V938" s="22"/>
      <c r="W938" s="22"/>
      <c r="X938" s="22"/>
      <c r="Y938" s="22"/>
      <c r="Z938" s="22"/>
    </row>
    <row r="939" spans="1:26">
      <c r="A939" s="7">
        <v>63</v>
      </c>
      <c r="B939" s="4" t="s">
        <v>288</v>
      </c>
      <c r="C939" s="61"/>
      <c r="E939" s="61"/>
      <c r="G939" s="61"/>
      <c r="I939" s="1">
        <v>1</v>
      </c>
      <c r="K939" s="34">
        <v>1</v>
      </c>
      <c r="L939" s="22"/>
      <c r="M939" s="22"/>
      <c r="N939" s="19">
        <v>1</v>
      </c>
      <c r="R939" s="19">
        <v>1</v>
      </c>
      <c r="T939" s="22">
        <v>69</v>
      </c>
      <c r="V939" s="22"/>
      <c r="W939" s="22"/>
      <c r="X939" s="22"/>
      <c r="Y939" s="22"/>
      <c r="Z939" s="22"/>
    </row>
    <row r="940" spans="1:26">
      <c r="A940" s="7">
        <v>631</v>
      </c>
      <c r="B940" s="4" t="s">
        <v>286</v>
      </c>
      <c r="C940" s="61">
        <f>'[4]PARTIDAS PRG'!$D66</f>
        <v>0</v>
      </c>
      <c r="E940" s="61">
        <v>0</v>
      </c>
      <c r="G940" s="61">
        <f>+'[4]PARTIDAS PRG'!$I$66</f>
        <v>0</v>
      </c>
      <c r="I940" s="1">
        <v>1</v>
      </c>
      <c r="K940" s="34">
        <v>1</v>
      </c>
      <c r="L940" s="22"/>
      <c r="M940" s="22"/>
      <c r="N940" s="19">
        <v>1</v>
      </c>
      <c r="R940" s="19">
        <v>1</v>
      </c>
      <c r="T940" s="22">
        <v>70</v>
      </c>
      <c r="V940" s="22"/>
      <c r="W940" s="22"/>
      <c r="X940" s="22"/>
      <c r="Y940" s="22"/>
      <c r="Z940" s="22"/>
    </row>
    <row r="941" spans="1:26">
      <c r="A941" s="7">
        <v>632</v>
      </c>
      <c r="B941" s="4" t="s">
        <v>258</v>
      </c>
      <c r="C941" s="61">
        <f>'[4]PARTIDAS PRG'!$D67</f>
        <v>0</v>
      </c>
      <c r="E941" s="61">
        <v>0</v>
      </c>
      <c r="G941" s="61">
        <f>+'[4]PARTIDAS PRG'!$I$67</f>
        <v>0</v>
      </c>
      <c r="I941" s="1">
        <v>1</v>
      </c>
      <c r="K941" s="34">
        <v>1</v>
      </c>
      <c r="L941" s="22"/>
      <c r="M941" s="22"/>
      <c r="N941" s="19">
        <v>1</v>
      </c>
      <c r="R941" s="19">
        <v>1</v>
      </c>
      <c r="T941" s="22">
        <v>71</v>
      </c>
      <c r="V941" s="22"/>
      <c r="W941" s="22"/>
      <c r="X941" s="22"/>
      <c r="Y941" s="22"/>
      <c r="Z941" s="22"/>
    </row>
    <row r="942" spans="1:26">
      <c r="A942" s="7">
        <v>633</v>
      </c>
      <c r="B942" s="4" t="s">
        <v>46</v>
      </c>
      <c r="C942" s="61">
        <f>'[4]PARTIDAS PRG'!$D68</f>
        <v>0</v>
      </c>
      <c r="E942" s="61">
        <v>0</v>
      </c>
      <c r="G942" s="61">
        <f>+'[4]PARTIDAS PRG'!$I$68</f>
        <v>0</v>
      </c>
      <c r="I942" s="1">
        <v>1</v>
      </c>
      <c r="K942" s="34">
        <v>1</v>
      </c>
      <c r="L942" s="22"/>
      <c r="M942" s="22"/>
      <c r="N942" s="19">
        <v>1</v>
      </c>
      <c r="R942" s="19">
        <v>1</v>
      </c>
      <c r="T942" s="22">
        <v>72</v>
      </c>
      <c r="V942" s="22"/>
      <c r="W942" s="22"/>
      <c r="X942" s="22"/>
      <c r="Y942" s="22"/>
      <c r="Z942" s="22"/>
    </row>
    <row r="943" spans="1:26">
      <c r="A943" s="7">
        <v>634</v>
      </c>
      <c r="B943" s="4" t="s">
        <v>259</v>
      </c>
      <c r="C943" s="61">
        <f>'[4]PARTIDAS PRG'!$D69</f>
        <v>0</v>
      </c>
      <c r="E943" s="61">
        <v>0</v>
      </c>
      <c r="G943" s="61">
        <f>+'[4]PARTIDAS PRG'!$I$69</f>
        <v>0</v>
      </c>
      <c r="I943" s="1">
        <v>1</v>
      </c>
      <c r="K943" s="34">
        <v>1</v>
      </c>
      <c r="L943" s="22"/>
      <c r="M943" s="22"/>
      <c r="N943" s="19">
        <v>1</v>
      </c>
      <c r="R943" s="19">
        <v>1</v>
      </c>
      <c r="T943" s="22">
        <v>73</v>
      </c>
      <c r="V943" s="22"/>
      <c r="W943" s="22"/>
      <c r="X943" s="22"/>
      <c r="Y943" s="22"/>
      <c r="Z943" s="22"/>
    </row>
    <row r="944" spans="1:26">
      <c r="A944" s="7">
        <v>635</v>
      </c>
      <c r="B944" s="4" t="s">
        <v>44</v>
      </c>
      <c r="C944" s="61">
        <f>'[4]PARTIDAS PRG'!$D70</f>
        <v>0</v>
      </c>
      <c r="E944" s="61">
        <v>0</v>
      </c>
      <c r="G944" s="61">
        <f>+'[4]PARTIDAS PRG'!$I$70</f>
        <v>0</v>
      </c>
      <c r="I944" s="1"/>
      <c r="K944" s="34"/>
      <c r="L944" s="22"/>
      <c r="M944" s="22"/>
      <c r="N944" s="19"/>
      <c r="R944" s="19"/>
      <c r="V944" s="22"/>
      <c r="W944" s="22"/>
      <c r="X944" s="22"/>
      <c r="Y944" s="22"/>
      <c r="Z944" s="22"/>
    </row>
    <row r="945" spans="1:26">
      <c r="A945" s="7">
        <v>636</v>
      </c>
      <c r="B945" s="4" t="s">
        <v>260</v>
      </c>
      <c r="C945" s="61">
        <f>'[4]PARTIDAS PRG'!$D71</f>
        <v>0</v>
      </c>
      <c r="E945" s="61">
        <v>0</v>
      </c>
      <c r="G945" s="61">
        <f>+'[4]PARTIDAS PRG'!$I$71</f>
        <v>0</v>
      </c>
      <c r="I945" s="1"/>
      <c r="K945" s="34"/>
      <c r="L945" s="22"/>
      <c r="M945" s="22"/>
      <c r="N945" s="19"/>
      <c r="R945" s="19"/>
      <c r="V945" s="22"/>
      <c r="W945" s="22"/>
      <c r="X945" s="22"/>
      <c r="Y945" s="22"/>
      <c r="Z945" s="22"/>
    </row>
    <row r="946" spans="1:26">
      <c r="A946" s="7">
        <v>637</v>
      </c>
      <c r="B946" s="4" t="s">
        <v>287</v>
      </c>
      <c r="C946" s="61">
        <f>'[4]PARTIDAS PRG'!$D72</f>
        <v>0</v>
      </c>
      <c r="E946" s="61">
        <v>0</v>
      </c>
      <c r="G946" s="61">
        <f>+'[4]PARTIDAS PRG'!$I$72</f>
        <v>0</v>
      </c>
      <c r="I946" s="1">
        <v>1</v>
      </c>
      <c r="K946" s="34">
        <v>1</v>
      </c>
      <c r="L946" s="22"/>
      <c r="M946" s="22"/>
      <c r="N946" s="19">
        <v>1</v>
      </c>
      <c r="R946" s="19">
        <v>1</v>
      </c>
      <c r="T946" s="22">
        <v>74</v>
      </c>
      <c r="V946" s="22"/>
      <c r="W946" s="22"/>
      <c r="X946" s="22"/>
      <c r="Y946" s="22"/>
      <c r="Z946" s="22"/>
    </row>
    <row r="947" spans="1:26">
      <c r="A947" s="7">
        <v>639</v>
      </c>
      <c r="B947" s="4" t="s">
        <v>47</v>
      </c>
      <c r="C947" s="61">
        <f>'[4]PARTIDAS PRG'!$D73</f>
        <v>0</v>
      </c>
      <c r="E947" s="61">
        <v>0</v>
      </c>
      <c r="G947" s="61">
        <f>+'[4]PARTIDAS PRG'!$I$73</f>
        <v>0</v>
      </c>
      <c r="I947" s="1">
        <v>1</v>
      </c>
      <c r="K947" s="34">
        <v>1</v>
      </c>
      <c r="L947" s="22"/>
      <c r="M947" s="22"/>
      <c r="N947" s="19">
        <v>1</v>
      </c>
      <c r="R947" s="19"/>
      <c r="T947" s="22">
        <v>75</v>
      </c>
      <c r="V947" s="22"/>
      <c r="W947" s="22"/>
      <c r="X947" s="22"/>
      <c r="Y947" s="22"/>
      <c r="Z947" s="22"/>
    </row>
    <row r="948" spans="1:26">
      <c r="A948" s="7"/>
      <c r="C948" s="61"/>
      <c r="E948" s="61"/>
      <c r="G948" s="61"/>
      <c r="I948" s="1"/>
      <c r="K948" s="19"/>
      <c r="L948" s="22"/>
      <c r="M948" s="22"/>
      <c r="N948" s="19"/>
      <c r="V948" s="22"/>
      <c r="W948" s="22"/>
      <c r="X948" s="22"/>
      <c r="Y948" s="22"/>
      <c r="Z948" s="22"/>
    </row>
    <row r="949" spans="1:26">
      <c r="A949" s="7">
        <v>64</v>
      </c>
      <c r="B949" s="4" t="s">
        <v>402</v>
      </c>
      <c r="C949" s="61"/>
      <c r="E949" s="61"/>
      <c r="G949" s="61"/>
      <c r="I949" s="1"/>
    </row>
    <row r="950" spans="1:26">
      <c r="A950" s="7">
        <v>640</v>
      </c>
      <c r="B950" s="4" t="s">
        <v>402</v>
      </c>
      <c r="C950" s="61">
        <f>'[4]PARTIDAS PRG'!$D74</f>
        <v>0</v>
      </c>
      <c r="E950" s="61">
        <v>0</v>
      </c>
      <c r="G950" s="61">
        <f>+'[4]PARTIDAS PRG'!$I$74</f>
        <v>0</v>
      </c>
      <c r="I950" s="1">
        <v>1</v>
      </c>
      <c r="T950" s="22">
        <v>76</v>
      </c>
    </row>
    <row r="951" spans="1:26">
      <c r="A951" s="7">
        <v>641</v>
      </c>
      <c r="B951" s="4" t="s">
        <v>48</v>
      </c>
      <c r="C951" s="61">
        <f>'[4]PARTIDAS PRG'!$D75</f>
        <v>0</v>
      </c>
      <c r="E951" s="61">
        <v>0</v>
      </c>
      <c r="G951" s="61">
        <f>+'[4]PARTIDAS PRG'!$I$75</f>
        <v>0</v>
      </c>
      <c r="I951" s="66"/>
      <c r="J951" s="60">
        <v>23</v>
      </c>
      <c r="K951" s="19"/>
      <c r="L951" s="14">
        <v>70022</v>
      </c>
      <c r="M951" s="15"/>
      <c r="N951" s="19"/>
      <c r="O951" s="14">
        <v>190452.71</v>
      </c>
      <c r="P951" s="15"/>
      <c r="Q951" s="15"/>
      <c r="S951" s="14">
        <v>1602406.99</v>
      </c>
      <c r="V951" s="22"/>
      <c r="W951" s="22"/>
      <c r="X951" s="22"/>
      <c r="Y951" s="22"/>
      <c r="Z951" s="22"/>
    </row>
    <row r="952" spans="1:26">
      <c r="A952" s="7"/>
      <c r="C952" s="61"/>
      <c r="E952" s="61"/>
      <c r="G952" s="61"/>
      <c r="I952" s="1"/>
      <c r="V952" s="22"/>
      <c r="W952" s="22"/>
      <c r="X952" s="22"/>
      <c r="Y952" s="22"/>
      <c r="Z952" s="22"/>
    </row>
    <row r="953" spans="1:26">
      <c r="A953" s="7">
        <v>65</v>
      </c>
      <c r="B953" s="4" t="s">
        <v>462</v>
      </c>
      <c r="C953" s="61"/>
      <c r="E953" s="61"/>
      <c r="G953" s="61"/>
      <c r="I953" s="21"/>
      <c r="J953" s="6"/>
      <c r="K953" s="6"/>
      <c r="L953" s="6"/>
      <c r="M953" s="6"/>
      <c r="N953" s="19"/>
      <c r="V953" s="22"/>
      <c r="W953" s="22"/>
      <c r="X953" s="22"/>
      <c r="Y953" s="22"/>
      <c r="Z953" s="22"/>
    </row>
    <row r="954" spans="1:26">
      <c r="A954" s="7" t="s">
        <v>380</v>
      </c>
      <c r="B954" s="4" t="s">
        <v>382</v>
      </c>
      <c r="C954" s="61">
        <f>'[4]PARTIDAS PRG'!$D76</f>
        <v>0</v>
      </c>
      <c r="E954" s="61">
        <v>0</v>
      </c>
      <c r="G954" s="61">
        <f>+'[4]PARTIDAS PRG'!$I$76</f>
        <v>0</v>
      </c>
      <c r="I954" s="1"/>
      <c r="N954" s="19"/>
      <c r="V954" s="22"/>
      <c r="W954" s="22"/>
      <c r="X954" s="22"/>
      <c r="Y954" s="22"/>
      <c r="Z954" s="22"/>
    </row>
    <row r="955" spans="1:26">
      <c r="A955" s="4" t="s">
        <v>381</v>
      </c>
      <c r="B955" s="4" t="s">
        <v>383</v>
      </c>
      <c r="C955" s="61">
        <v>0</v>
      </c>
      <c r="E955" s="61">
        <v>0</v>
      </c>
      <c r="G955" s="61"/>
      <c r="I955" s="1"/>
      <c r="N955" s="19"/>
      <c r="V955" s="22"/>
      <c r="W955" s="22"/>
      <c r="X955" s="22"/>
      <c r="Y955" s="22"/>
      <c r="Z955" s="22"/>
    </row>
    <row r="956" spans="1:26">
      <c r="G956" s="62"/>
      <c r="I956" s="1"/>
      <c r="N956" s="19"/>
      <c r="V956" s="22"/>
      <c r="W956" s="22"/>
      <c r="X956" s="22"/>
    </row>
    <row r="957" spans="1:26">
      <c r="B957" s="5" t="s">
        <v>289</v>
      </c>
      <c r="C957" s="5"/>
      <c r="D957" s="60">
        <f>SUM(C922:C955)</f>
        <v>3138344.2818</v>
      </c>
      <c r="F957" s="60">
        <v>2225871.87</v>
      </c>
      <c r="G957" s="61"/>
      <c r="H957" s="60">
        <f>SUM(G922:G954)</f>
        <v>0</v>
      </c>
      <c r="I957" s="1">
        <v>1</v>
      </c>
      <c r="K957" s="19">
        <v>1</v>
      </c>
      <c r="L957" s="22"/>
      <c r="M957" s="22"/>
      <c r="N957" s="19">
        <v>1</v>
      </c>
      <c r="R957" s="45">
        <v>1</v>
      </c>
      <c r="V957" s="22"/>
      <c r="W957" s="22"/>
      <c r="X957" s="22"/>
    </row>
    <row r="958" spans="1:26">
      <c r="A958" s="6" t="s">
        <v>290</v>
      </c>
      <c r="B958" s="6"/>
      <c r="C958" s="6"/>
      <c r="D958" s="6"/>
      <c r="G958" s="61"/>
      <c r="I958" s="1"/>
      <c r="K958" s="19"/>
      <c r="L958" s="22"/>
      <c r="M958" s="22"/>
      <c r="N958" s="19"/>
      <c r="V958" s="22"/>
      <c r="W958" s="22"/>
      <c r="X958" s="22"/>
    </row>
    <row r="959" spans="1:26">
      <c r="I959" s="1"/>
      <c r="K959" s="19"/>
      <c r="L959" s="22"/>
      <c r="M959" s="22"/>
      <c r="N959" s="19"/>
      <c r="V959" s="22"/>
      <c r="W959" s="22"/>
      <c r="X959" s="22"/>
    </row>
    <row r="960" spans="1:26">
      <c r="A960" s="7">
        <v>70</v>
      </c>
      <c r="B960" s="4" t="s">
        <v>318</v>
      </c>
      <c r="I960" s="1">
        <v>1</v>
      </c>
      <c r="K960" s="19">
        <v>1</v>
      </c>
      <c r="L960" s="22"/>
      <c r="M960" s="22"/>
      <c r="N960" s="19">
        <v>1</v>
      </c>
      <c r="R960" s="45">
        <v>1</v>
      </c>
      <c r="V960" s="22"/>
      <c r="W960" s="22"/>
      <c r="X960" s="22"/>
    </row>
    <row r="961" spans="1:24">
      <c r="A961" s="7">
        <v>700</v>
      </c>
      <c r="B961" s="4" t="s">
        <v>318</v>
      </c>
      <c r="C961" s="61">
        <v>0</v>
      </c>
      <c r="E961" s="61">
        <v>0</v>
      </c>
      <c r="G961" s="61">
        <v>1</v>
      </c>
      <c r="I961" s="1"/>
      <c r="K961" s="19"/>
      <c r="L961" s="22"/>
      <c r="M961" s="22"/>
      <c r="N961" s="19"/>
      <c r="R961" s="45"/>
      <c r="V961" s="22"/>
      <c r="W961" s="22"/>
      <c r="X961" s="22"/>
    </row>
    <row r="962" spans="1:24">
      <c r="A962" s="7"/>
      <c r="C962" s="61"/>
      <c r="E962" s="61"/>
      <c r="G962" s="61"/>
      <c r="I962" s="1"/>
      <c r="K962" s="19"/>
      <c r="L962" s="22"/>
      <c r="M962" s="22"/>
      <c r="N962" s="19"/>
      <c r="R962" s="45"/>
    </row>
    <row r="963" spans="1:24">
      <c r="A963" s="7">
        <v>73</v>
      </c>
      <c r="B963" s="4" t="s">
        <v>403</v>
      </c>
      <c r="C963" s="61"/>
      <c r="E963" s="61"/>
      <c r="G963" s="61"/>
      <c r="I963" s="1">
        <v>1</v>
      </c>
      <c r="K963" s="19">
        <v>1</v>
      </c>
      <c r="L963" s="22"/>
      <c r="M963" s="22"/>
      <c r="N963" s="19">
        <v>1</v>
      </c>
      <c r="R963" s="45">
        <v>1</v>
      </c>
    </row>
    <row r="964" spans="1:24">
      <c r="A964" s="7">
        <v>730</v>
      </c>
      <c r="B964" s="4" t="s">
        <v>404</v>
      </c>
      <c r="C964" s="61">
        <v>0</v>
      </c>
      <c r="E964" s="61">
        <v>0</v>
      </c>
      <c r="G964" s="61">
        <v>1</v>
      </c>
      <c r="I964" s="1"/>
      <c r="K964" s="19"/>
      <c r="L964" s="22"/>
      <c r="M964" s="22"/>
      <c r="N964" s="19"/>
      <c r="R964" s="45"/>
    </row>
    <row r="965" spans="1:24">
      <c r="A965" s="7"/>
      <c r="C965" s="61"/>
      <c r="E965" s="61"/>
      <c r="G965" s="61"/>
      <c r="I965" s="1"/>
      <c r="K965" s="19"/>
      <c r="L965" s="22"/>
      <c r="M965" s="22"/>
      <c r="N965" s="19"/>
      <c r="R965" s="45"/>
    </row>
    <row r="966" spans="1:24">
      <c r="A966" s="7">
        <v>74</v>
      </c>
      <c r="B966" s="4" t="s">
        <v>49</v>
      </c>
      <c r="C966" s="61"/>
      <c r="E966" s="61"/>
      <c r="G966" s="61"/>
      <c r="I966" s="1">
        <v>1</v>
      </c>
      <c r="K966" s="19">
        <v>1</v>
      </c>
      <c r="L966" s="22"/>
      <c r="M966" s="22"/>
      <c r="N966" s="19">
        <v>1</v>
      </c>
      <c r="R966" s="45">
        <v>1</v>
      </c>
    </row>
    <row r="967" spans="1:24">
      <c r="A967" s="7">
        <v>740</v>
      </c>
      <c r="B967" s="4" t="s">
        <v>50</v>
      </c>
      <c r="C967" s="61">
        <v>0</v>
      </c>
      <c r="E967" s="61">
        <v>0</v>
      </c>
      <c r="G967" s="61">
        <v>1</v>
      </c>
      <c r="I967" s="1"/>
      <c r="K967" s="19"/>
      <c r="L967" s="22"/>
      <c r="M967" s="22"/>
      <c r="N967" s="19"/>
      <c r="R967" s="45"/>
    </row>
    <row r="968" spans="1:24">
      <c r="A968" s="7"/>
      <c r="C968" s="61"/>
      <c r="E968" s="61"/>
      <c r="G968" s="61"/>
      <c r="I968" s="1"/>
      <c r="K968" s="19"/>
      <c r="L968" s="22"/>
      <c r="M968" s="22"/>
      <c r="N968" s="19"/>
      <c r="R968" s="45"/>
    </row>
    <row r="969" spans="1:24">
      <c r="A969" s="7">
        <v>75</v>
      </c>
      <c r="B969" s="4" t="s">
        <v>291</v>
      </c>
      <c r="C969" s="61"/>
      <c r="E969" s="61"/>
      <c r="G969" s="61"/>
      <c r="I969" s="1">
        <v>1</v>
      </c>
      <c r="K969" s="19">
        <v>1</v>
      </c>
      <c r="L969" s="22"/>
      <c r="M969" s="22"/>
      <c r="N969" s="19">
        <v>1</v>
      </c>
      <c r="R969" s="45">
        <v>1</v>
      </c>
    </row>
    <row r="970" spans="1:24">
      <c r="A970" s="7">
        <v>750</v>
      </c>
      <c r="B970" s="4" t="s">
        <v>51</v>
      </c>
      <c r="C970" s="61">
        <v>0</v>
      </c>
      <c r="E970" s="61">
        <v>0</v>
      </c>
      <c r="G970" s="61">
        <v>1</v>
      </c>
      <c r="I970" s="1"/>
      <c r="K970" s="19"/>
      <c r="L970" s="22"/>
      <c r="M970" s="22"/>
      <c r="N970" s="19"/>
      <c r="R970" s="45"/>
    </row>
    <row r="971" spans="1:24">
      <c r="A971" s="7"/>
      <c r="C971" s="61"/>
      <c r="E971" s="61"/>
      <c r="G971" s="61"/>
      <c r="I971" s="1"/>
      <c r="K971" s="19"/>
      <c r="L971" s="22"/>
      <c r="M971" s="22"/>
      <c r="N971" s="19"/>
      <c r="R971" s="45"/>
    </row>
    <row r="972" spans="1:24">
      <c r="A972" s="7">
        <v>76</v>
      </c>
      <c r="B972" s="4" t="s">
        <v>282</v>
      </c>
      <c r="C972" s="61"/>
      <c r="E972" s="61"/>
      <c r="G972" s="61"/>
      <c r="I972" s="1">
        <v>1</v>
      </c>
      <c r="K972" s="19">
        <v>1</v>
      </c>
      <c r="L972" s="22"/>
      <c r="M972" s="22"/>
      <c r="N972" s="19">
        <v>1</v>
      </c>
      <c r="R972" s="45">
        <v>1</v>
      </c>
    </row>
    <row r="973" spans="1:24">
      <c r="A973" s="7">
        <v>762</v>
      </c>
      <c r="B973" s="4" t="s">
        <v>283</v>
      </c>
      <c r="C973" s="61">
        <v>0</v>
      </c>
      <c r="E973" s="61">
        <v>0</v>
      </c>
      <c r="G973" s="61">
        <v>1</v>
      </c>
      <c r="I973" s="1"/>
      <c r="K973" s="19"/>
      <c r="L973" s="22"/>
      <c r="M973" s="22"/>
      <c r="N973" s="19"/>
      <c r="R973" s="45"/>
    </row>
    <row r="974" spans="1:24">
      <c r="A974" s="7"/>
      <c r="C974" s="61"/>
      <c r="E974" s="61"/>
      <c r="G974" s="61"/>
      <c r="I974" s="1"/>
      <c r="K974" s="19"/>
      <c r="L974" s="22"/>
      <c r="M974" s="22"/>
      <c r="N974" s="19"/>
      <c r="R974" s="45"/>
    </row>
    <row r="975" spans="1:24">
      <c r="A975" s="7">
        <v>77</v>
      </c>
      <c r="B975" s="4" t="s">
        <v>309</v>
      </c>
      <c r="C975" s="61"/>
      <c r="E975" s="61"/>
      <c r="G975" s="61"/>
      <c r="I975" s="1">
        <v>1</v>
      </c>
      <c r="K975" s="19">
        <v>1</v>
      </c>
      <c r="L975" s="22"/>
      <c r="M975" s="22"/>
      <c r="N975" s="19">
        <v>1</v>
      </c>
      <c r="R975" s="45">
        <v>1</v>
      </c>
    </row>
    <row r="976" spans="1:24">
      <c r="A976" s="7">
        <v>770</v>
      </c>
      <c r="B976" s="4" t="s">
        <v>405</v>
      </c>
      <c r="C976" s="61">
        <v>0</v>
      </c>
      <c r="E976" s="61">
        <v>0</v>
      </c>
      <c r="G976" s="61">
        <v>0</v>
      </c>
      <c r="I976" s="1"/>
      <c r="K976" s="22"/>
      <c r="L976" s="22"/>
      <c r="M976" s="22"/>
    </row>
    <row r="977" spans="1:19">
      <c r="A977" s="7"/>
      <c r="C977" s="61"/>
      <c r="E977" s="61"/>
      <c r="G977" s="61"/>
      <c r="I977" s="66"/>
      <c r="J977" s="60">
        <v>7</v>
      </c>
      <c r="K977" s="22"/>
      <c r="L977" s="14">
        <v>7</v>
      </c>
      <c r="M977" s="15"/>
      <c r="O977" s="14">
        <v>7</v>
      </c>
      <c r="P977" s="15"/>
      <c r="Q977" s="15"/>
      <c r="S977" s="46">
        <v>7</v>
      </c>
    </row>
    <row r="978" spans="1:19">
      <c r="A978" s="7">
        <v>78</v>
      </c>
      <c r="B978" s="4" t="s">
        <v>310</v>
      </c>
      <c r="C978" s="61"/>
      <c r="E978" s="61"/>
      <c r="G978" s="61"/>
      <c r="I978" s="1"/>
      <c r="K978" s="22"/>
      <c r="L978" s="22"/>
      <c r="M978" s="22"/>
    </row>
    <row r="979" spans="1:19">
      <c r="A979" s="7">
        <v>789</v>
      </c>
      <c r="B979" s="4" t="s">
        <v>406</v>
      </c>
      <c r="C979" s="61">
        <v>0</v>
      </c>
      <c r="E979" s="61">
        <v>0</v>
      </c>
      <c r="G979" s="61">
        <v>1</v>
      </c>
      <c r="I979" s="66"/>
      <c r="J979" s="60">
        <v>608.5</v>
      </c>
      <c r="K979" s="22"/>
      <c r="L979" s="14">
        <v>70607.5</v>
      </c>
      <c r="M979" s="15"/>
      <c r="O979" s="14">
        <v>191038.21</v>
      </c>
      <c r="P979" s="15"/>
      <c r="Q979" s="15"/>
      <c r="S979" s="14">
        <v>1603043.99</v>
      </c>
    </row>
    <row r="980" spans="1:19">
      <c r="G980" s="61"/>
      <c r="I980" s="1"/>
    </row>
    <row r="981" spans="1:19">
      <c r="B981" s="5" t="s">
        <v>243</v>
      </c>
      <c r="C981" s="5"/>
      <c r="D981" s="60">
        <f>SUM(C961:C979)</f>
        <v>0</v>
      </c>
      <c r="F981" s="14">
        <v>0</v>
      </c>
      <c r="G981" s="62"/>
      <c r="H981" s="60">
        <f>SUM(G961:G979)</f>
        <v>6</v>
      </c>
      <c r="I981" s="1"/>
    </row>
    <row r="982" spans="1:19">
      <c r="G982" s="61"/>
      <c r="I982" s="1"/>
    </row>
    <row r="983" spans="1:19">
      <c r="B983" s="5" t="s">
        <v>293</v>
      </c>
      <c r="C983" s="5"/>
      <c r="D983" s="60">
        <f>+D981+D957+D917+D903</f>
        <v>3220344.2818</v>
      </c>
      <c r="F983" s="64">
        <v>2225871.87</v>
      </c>
      <c r="G983" s="61"/>
      <c r="H983" s="60">
        <f>+H903+H917+H957+H981</f>
        <v>46</v>
      </c>
      <c r="I983" s="1"/>
    </row>
    <row r="984" spans="1:19">
      <c r="G984" s="61"/>
      <c r="I984" s="1"/>
    </row>
    <row r="985" spans="1:19">
      <c r="A985" s="6" t="s">
        <v>294</v>
      </c>
      <c r="G985" s="61"/>
      <c r="I985" s="1"/>
      <c r="K985" s="22"/>
      <c r="L985" s="22"/>
      <c r="M985" s="22"/>
    </row>
    <row r="986" spans="1:19">
      <c r="A986" s="6"/>
      <c r="G986" s="61"/>
      <c r="I986" s="1">
        <v>1</v>
      </c>
      <c r="K986" s="45">
        <v>1</v>
      </c>
      <c r="L986" s="45"/>
      <c r="M986" s="45"/>
      <c r="N986" s="45">
        <v>1</v>
      </c>
      <c r="O986" s="45"/>
      <c r="P986" s="45"/>
      <c r="Q986" s="45"/>
      <c r="R986" s="45">
        <v>1</v>
      </c>
      <c r="S986" s="45"/>
    </row>
    <row r="987" spans="1:19">
      <c r="A987" s="6" t="s">
        <v>257</v>
      </c>
      <c r="G987" s="61"/>
      <c r="I987" s="1">
        <v>1</v>
      </c>
      <c r="K987" s="45">
        <v>1</v>
      </c>
      <c r="L987" s="45"/>
      <c r="M987" s="45"/>
      <c r="N987" s="45">
        <v>1</v>
      </c>
      <c r="O987" s="45"/>
      <c r="P987" s="45"/>
      <c r="Q987" s="45"/>
      <c r="R987" s="45">
        <v>1</v>
      </c>
      <c r="S987" s="45"/>
    </row>
    <row r="988" spans="1:19">
      <c r="I988" s="1">
        <v>1</v>
      </c>
      <c r="K988" s="45">
        <v>1</v>
      </c>
      <c r="L988" s="45"/>
      <c r="M988" s="45"/>
      <c r="N988" s="45">
        <v>1</v>
      </c>
      <c r="O988" s="45"/>
      <c r="P988" s="45"/>
      <c r="Q988" s="45"/>
      <c r="R988" s="45">
        <v>1</v>
      </c>
      <c r="S988" s="45"/>
    </row>
    <row r="989" spans="1:19">
      <c r="A989" s="7">
        <v>20</v>
      </c>
      <c r="B989" s="4" t="s">
        <v>153</v>
      </c>
      <c r="I989" s="1">
        <v>1</v>
      </c>
      <c r="K989" s="45">
        <v>1</v>
      </c>
      <c r="L989" s="45"/>
      <c r="M989" s="45"/>
      <c r="N989" s="45">
        <v>1</v>
      </c>
      <c r="O989" s="45"/>
      <c r="P989" s="45"/>
      <c r="Q989" s="45"/>
      <c r="R989" s="45">
        <v>1</v>
      </c>
      <c r="S989" s="45"/>
    </row>
    <row r="990" spans="1:19">
      <c r="A990" s="7">
        <v>200</v>
      </c>
      <c r="B990" s="4" t="s">
        <v>407</v>
      </c>
      <c r="C990" s="61">
        <v>0</v>
      </c>
      <c r="E990" s="61">
        <v>0</v>
      </c>
      <c r="G990" s="61">
        <v>1</v>
      </c>
      <c r="I990" s="1">
        <v>1</v>
      </c>
      <c r="K990" s="45">
        <v>1</v>
      </c>
      <c r="L990" s="45"/>
      <c r="M990" s="45"/>
      <c r="N990" s="45">
        <v>1</v>
      </c>
      <c r="O990" s="45"/>
      <c r="P990" s="45"/>
      <c r="Q990" s="45"/>
      <c r="R990" s="45">
        <v>1</v>
      </c>
      <c r="S990" s="45"/>
    </row>
    <row r="991" spans="1:19">
      <c r="A991" s="7">
        <v>202</v>
      </c>
      <c r="B991" s="4" t="s">
        <v>408</v>
      </c>
      <c r="C991" s="61">
        <v>0</v>
      </c>
      <c r="E991" s="61">
        <v>0</v>
      </c>
      <c r="G991" s="61">
        <v>1</v>
      </c>
      <c r="I991" s="1">
        <v>1</v>
      </c>
      <c r="K991" s="45">
        <v>1</v>
      </c>
      <c r="L991" s="45"/>
      <c r="M991" s="45"/>
      <c r="N991" s="45">
        <v>1</v>
      </c>
      <c r="O991" s="45"/>
      <c r="P991" s="45"/>
      <c r="Q991" s="45"/>
      <c r="R991" s="45">
        <v>1</v>
      </c>
      <c r="S991" s="45"/>
    </row>
    <row r="992" spans="1:19">
      <c r="A992" s="7">
        <v>203</v>
      </c>
      <c r="B992" s="4" t="s">
        <v>409</v>
      </c>
      <c r="C992" s="61">
        <v>0</v>
      </c>
      <c r="E992" s="61">
        <v>0</v>
      </c>
      <c r="G992" s="61">
        <v>1</v>
      </c>
      <c r="I992" s="1">
        <v>1</v>
      </c>
      <c r="K992" s="45">
        <v>1</v>
      </c>
      <c r="L992" s="45"/>
      <c r="M992" s="45"/>
      <c r="N992" s="45">
        <v>1</v>
      </c>
      <c r="O992" s="45"/>
      <c r="P992" s="45"/>
      <c r="Q992" s="45"/>
      <c r="R992" s="45">
        <v>1</v>
      </c>
      <c r="S992" s="45"/>
    </row>
    <row r="993" spans="1:19">
      <c r="A993" s="7">
        <v>204</v>
      </c>
      <c r="B993" s="4" t="s">
        <v>410</v>
      </c>
      <c r="C993" s="61">
        <v>0</v>
      </c>
      <c r="E993" s="61">
        <v>0</v>
      </c>
      <c r="G993" s="61">
        <v>1</v>
      </c>
      <c r="I993" s="1">
        <v>0.5</v>
      </c>
      <c r="K993" s="45">
        <v>0.5</v>
      </c>
      <c r="L993" s="45"/>
      <c r="M993" s="45"/>
      <c r="N993" s="45">
        <v>0.5</v>
      </c>
      <c r="O993" s="45"/>
      <c r="P993" s="45"/>
      <c r="Q993" s="45"/>
      <c r="R993" s="45"/>
      <c r="S993" s="45"/>
    </row>
    <row r="994" spans="1:19">
      <c r="A994" s="7">
        <v>205</v>
      </c>
      <c r="B994" s="4" t="s">
        <v>411</v>
      </c>
      <c r="C994" s="61">
        <v>0</v>
      </c>
      <c r="E994" s="61">
        <v>0</v>
      </c>
      <c r="G994" s="61">
        <v>1</v>
      </c>
      <c r="I994" s="1"/>
      <c r="K994" s="45"/>
      <c r="L994" s="45"/>
      <c r="M994" s="45"/>
      <c r="N994" s="45"/>
      <c r="O994" s="45"/>
      <c r="P994" s="45"/>
      <c r="Q994" s="45"/>
      <c r="R994" s="45"/>
      <c r="S994" s="45"/>
    </row>
    <row r="995" spans="1:19">
      <c r="A995" s="7">
        <v>206</v>
      </c>
      <c r="B995" s="4" t="s">
        <v>412</v>
      </c>
      <c r="C995" s="61">
        <v>0</v>
      </c>
      <c r="E995" s="61">
        <v>0</v>
      </c>
      <c r="G995" s="61">
        <v>1</v>
      </c>
      <c r="I995" s="1"/>
      <c r="K995" s="45"/>
      <c r="L995" s="45"/>
      <c r="M995" s="45"/>
      <c r="N995" s="45"/>
      <c r="O995" s="45"/>
      <c r="P995" s="45"/>
      <c r="Q995" s="45"/>
      <c r="R995" s="45"/>
      <c r="S995" s="45"/>
    </row>
    <row r="996" spans="1:19">
      <c r="A996" s="7">
        <v>208</v>
      </c>
      <c r="B996" s="4" t="s">
        <v>413</v>
      </c>
      <c r="C996" s="61">
        <v>0</v>
      </c>
      <c r="E996" s="61">
        <v>0</v>
      </c>
      <c r="G996" s="61">
        <v>1</v>
      </c>
      <c r="I996" s="1">
        <v>1</v>
      </c>
      <c r="K996" s="45">
        <v>1</v>
      </c>
      <c r="L996" s="45"/>
      <c r="M996" s="45"/>
      <c r="N996" s="45">
        <v>1</v>
      </c>
      <c r="O996" s="45"/>
      <c r="P996" s="45"/>
      <c r="Q996" s="45"/>
      <c r="R996" s="45">
        <v>1</v>
      </c>
      <c r="S996" s="45"/>
    </row>
    <row r="997" spans="1:19">
      <c r="A997" s="7">
        <v>209</v>
      </c>
      <c r="B997" s="4" t="s">
        <v>101</v>
      </c>
      <c r="C997" s="61">
        <v>0</v>
      </c>
      <c r="E997" s="61">
        <v>0</v>
      </c>
      <c r="G997" s="61">
        <v>1</v>
      </c>
      <c r="I997" s="1">
        <v>1</v>
      </c>
      <c r="K997" s="45">
        <v>1</v>
      </c>
      <c r="L997" s="45"/>
      <c r="M997" s="45"/>
      <c r="N997" s="45">
        <v>1</v>
      </c>
      <c r="O997" s="45"/>
      <c r="P997" s="45"/>
      <c r="Q997" s="45"/>
      <c r="R997" s="45">
        <v>1</v>
      </c>
      <c r="S997" s="45"/>
    </row>
    <row r="998" spans="1:19">
      <c r="A998" s="7"/>
      <c r="C998" s="61"/>
      <c r="E998" s="61"/>
      <c r="G998" s="61"/>
      <c r="I998" s="1">
        <v>1</v>
      </c>
      <c r="K998" s="45">
        <v>1</v>
      </c>
      <c r="L998" s="45"/>
      <c r="M998" s="45"/>
      <c r="N998" s="45">
        <v>1</v>
      </c>
      <c r="O998" s="45"/>
      <c r="P998" s="45"/>
      <c r="Q998" s="45"/>
      <c r="R998" s="45">
        <v>1</v>
      </c>
      <c r="S998" s="45"/>
    </row>
    <row r="999" spans="1:19">
      <c r="A999" s="7">
        <v>21</v>
      </c>
      <c r="B999" s="4" t="s">
        <v>261</v>
      </c>
      <c r="C999" s="61"/>
      <c r="E999" s="61"/>
      <c r="G999" s="61"/>
      <c r="I999" s="1">
        <v>1</v>
      </c>
      <c r="K999" s="45">
        <v>1</v>
      </c>
      <c r="L999" s="45"/>
      <c r="M999" s="45"/>
      <c r="N999" s="45">
        <v>1</v>
      </c>
      <c r="O999" s="45"/>
      <c r="P999" s="45"/>
      <c r="Q999" s="45"/>
      <c r="R999" s="45">
        <v>1</v>
      </c>
      <c r="S999" s="45"/>
    </row>
    <row r="1000" spans="1:19">
      <c r="A1000" s="7">
        <v>210</v>
      </c>
      <c r="B1000" s="4" t="s">
        <v>414</v>
      </c>
      <c r="C1000" s="61">
        <v>0</v>
      </c>
      <c r="E1000" s="61">
        <v>0</v>
      </c>
      <c r="G1000" s="61">
        <v>1</v>
      </c>
      <c r="I1000" s="1">
        <v>1</v>
      </c>
      <c r="K1000" s="45">
        <v>1</v>
      </c>
      <c r="L1000" s="45"/>
      <c r="M1000" s="45"/>
      <c r="N1000" s="45">
        <v>1</v>
      </c>
      <c r="O1000" s="45"/>
      <c r="P1000" s="45"/>
      <c r="Q1000" s="45"/>
      <c r="R1000" s="45">
        <v>1</v>
      </c>
      <c r="S1000" s="45"/>
    </row>
    <row r="1001" spans="1:19">
      <c r="A1001" s="7">
        <v>212</v>
      </c>
      <c r="B1001" s="4" t="s">
        <v>415</v>
      </c>
      <c r="C1001" s="61">
        <v>0</v>
      </c>
      <c r="E1001" s="61">
        <v>0</v>
      </c>
      <c r="G1001" s="61">
        <v>1</v>
      </c>
      <c r="I1001" s="1">
        <v>1</v>
      </c>
      <c r="K1001" s="45">
        <v>1</v>
      </c>
      <c r="L1001" s="45"/>
      <c r="M1001" s="45"/>
      <c r="N1001" s="45">
        <v>1</v>
      </c>
      <c r="O1001" s="45"/>
      <c r="P1001" s="45"/>
      <c r="Q1001" s="45"/>
      <c r="R1001" s="45">
        <v>1</v>
      </c>
      <c r="S1001" s="45"/>
    </row>
    <row r="1002" spans="1:19">
      <c r="A1002" s="7">
        <v>213</v>
      </c>
      <c r="B1002" s="4" t="s">
        <v>416</v>
      </c>
      <c r="C1002" s="61">
        <v>0</v>
      </c>
      <c r="E1002" s="61">
        <v>0</v>
      </c>
      <c r="G1002" s="61">
        <v>1</v>
      </c>
      <c r="I1002" s="1">
        <v>1</v>
      </c>
      <c r="K1002" s="45">
        <v>1</v>
      </c>
      <c r="L1002" s="45"/>
      <c r="M1002" s="45"/>
      <c r="N1002" s="45">
        <v>1</v>
      </c>
      <c r="O1002" s="45"/>
      <c r="P1002" s="45"/>
      <c r="Q1002" s="45"/>
      <c r="R1002" s="45">
        <v>1</v>
      </c>
      <c r="S1002" s="45"/>
    </row>
    <row r="1003" spans="1:19">
      <c r="A1003" s="7">
        <v>214</v>
      </c>
      <c r="B1003" s="4" t="s">
        <v>417</v>
      </c>
      <c r="C1003" s="61">
        <v>0</v>
      </c>
      <c r="E1003" s="61">
        <v>0</v>
      </c>
      <c r="G1003" s="61">
        <v>1</v>
      </c>
      <c r="I1003" s="1"/>
      <c r="K1003" s="45"/>
      <c r="L1003" s="45"/>
      <c r="M1003" s="45"/>
      <c r="N1003" s="45"/>
      <c r="O1003" s="45"/>
      <c r="P1003" s="45"/>
      <c r="Q1003" s="45"/>
      <c r="R1003" s="45"/>
      <c r="S1003" s="45"/>
    </row>
    <row r="1004" spans="1:19">
      <c r="A1004" s="7">
        <v>215</v>
      </c>
      <c r="B1004" s="4" t="s">
        <v>418</v>
      </c>
      <c r="C1004" s="61">
        <v>0</v>
      </c>
      <c r="E1004" s="61">
        <v>0</v>
      </c>
      <c r="G1004" s="61">
        <v>1</v>
      </c>
      <c r="I1004" s="1"/>
      <c r="K1004" s="45"/>
      <c r="L1004" s="45"/>
      <c r="M1004" s="45"/>
      <c r="N1004" s="45"/>
      <c r="O1004" s="45"/>
      <c r="P1004" s="45"/>
      <c r="Q1004" s="45"/>
      <c r="R1004" s="45"/>
      <c r="S1004" s="45"/>
    </row>
    <row r="1005" spans="1:19">
      <c r="A1005" s="7">
        <v>216</v>
      </c>
      <c r="B1005" s="4" t="s">
        <v>419</v>
      </c>
      <c r="C1005" s="61">
        <v>0</v>
      </c>
      <c r="E1005" s="61">
        <v>0</v>
      </c>
      <c r="G1005" s="61">
        <v>1</v>
      </c>
      <c r="I1005" s="1"/>
      <c r="K1005" s="45"/>
      <c r="L1005" s="45"/>
      <c r="M1005" s="45"/>
      <c r="N1005" s="45"/>
      <c r="O1005" s="45"/>
      <c r="P1005" s="45"/>
      <c r="Q1005" s="45"/>
      <c r="R1005" s="45"/>
      <c r="S1005" s="45"/>
    </row>
    <row r="1006" spans="1:19">
      <c r="A1006" s="7">
        <v>219</v>
      </c>
      <c r="B1006" s="4" t="s">
        <v>420</v>
      </c>
      <c r="C1006" s="61">
        <v>0</v>
      </c>
      <c r="E1006" s="61">
        <v>0</v>
      </c>
      <c r="G1006" s="61">
        <v>1</v>
      </c>
      <c r="I1006" s="1">
        <v>1</v>
      </c>
      <c r="K1006" s="45">
        <v>1</v>
      </c>
      <c r="L1006" s="45"/>
      <c r="M1006" s="45"/>
      <c r="N1006" s="45">
        <v>1</v>
      </c>
      <c r="O1006" s="45"/>
      <c r="P1006" s="45"/>
      <c r="Q1006" s="45"/>
      <c r="R1006" s="45">
        <v>1</v>
      </c>
      <c r="S1006" s="45"/>
    </row>
    <row r="1007" spans="1:19">
      <c r="C1007" s="61"/>
      <c r="E1007" s="61"/>
      <c r="G1007" s="61"/>
      <c r="I1007" s="1">
        <v>1</v>
      </c>
      <c r="K1007" s="45">
        <v>1</v>
      </c>
      <c r="L1007" s="45"/>
      <c r="M1007" s="45"/>
      <c r="N1007" s="45">
        <v>1</v>
      </c>
      <c r="O1007" s="45"/>
      <c r="P1007" s="45"/>
      <c r="Q1007" s="45"/>
      <c r="R1007" s="45">
        <v>1</v>
      </c>
      <c r="S1007" s="45"/>
    </row>
    <row r="1008" spans="1:19">
      <c r="A1008" s="7">
        <v>22</v>
      </c>
      <c r="B1008" s="4" t="s">
        <v>262</v>
      </c>
      <c r="C1008" s="61"/>
      <c r="E1008" s="61"/>
      <c r="G1008" s="61"/>
      <c r="I1008" s="1">
        <v>1</v>
      </c>
      <c r="K1008" s="45">
        <v>1</v>
      </c>
      <c r="L1008" s="45"/>
      <c r="M1008" s="45"/>
      <c r="N1008" s="45">
        <v>1</v>
      </c>
      <c r="O1008" s="45"/>
      <c r="P1008" s="45"/>
      <c r="Q1008" s="45"/>
      <c r="R1008" s="45">
        <v>1</v>
      </c>
      <c r="S1008" s="45"/>
    </row>
    <row r="1009" spans="1:19">
      <c r="A1009" s="7">
        <v>220</v>
      </c>
      <c r="B1009" s="4" t="s">
        <v>263</v>
      </c>
      <c r="C1009" s="61"/>
      <c r="E1009" s="61"/>
      <c r="G1009" s="61"/>
      <c r="I1009" s="1"/>
      <c r="K1009" s="45"/>
      <c r="L1009" s="45"/>
      <c r="M1009" s="45"/>
      <c r="N1009" s="45"/>
      <c r="O1009" s="45"/>
      <c r="P1009" s="45"/>
      <c r="Q1009" s="45"/>
      <c r="R1009" s="45"/>
      <c r="S1009" s="45"/>
    </row>
    <row r="1010" spans="1:19">
      <c r="A1010" s="7" t="s">
        <v>355</v>
      </c>
      <c r="B1010" s="4" t="s">
        <v>358</v>
      </c>
      <c r="C1010" s="61">
        <v>0</v>
      </c>
      <c r="E1010" s="61">
        <v>0</v>
      </c>
      <c r="G1010" s="61">
        <v>1</v>
      </c>
      <c r="I1010" s="1">
        <v>1</v>
      </c>
      <c r="K1010" s="45">
        <v>1</v>
      </c>
      <c r="L1010" s="45"/>
      <c r="M1010" s="45"/>
      <c r="N1010" s="45">
        <v>1</v>
      </c>
      <c r="O1010" s="45"/>
      <c r="P1010" s="45"/>
      <c r="Q1010" s="45"/>
      <c r="R1010" s="45">
        <v>1</v>
      </c>
      <c r="S1010" s="45"/>
    </row>
    <row r="1011" spans="1:19">
      <c r="A1011" s="7" t="s">
        <v>356</v>
      </c>
      <c r="B1011" s="4" t="s">
        <v>359</v>
      </c>
      <c r="C1011" s="61">
        <v>0</v>
      </c>
      <c r="E1011" s="61">
        <v>0</v>
      </c>
      <c r="G1011" s="61">
        <v>1</v>
      </c>
      <c r="I1011" s="1">
        <v>1</v>
      </c>
      <c r="K1011" s="45">
        <v>1</v>
      </c>
      <c r="L1011" s="45"/>
      <c r="M1011" s="45"/>
      <c r="N1011" s="45">
        <v>1</v>
      </c>
      <c r="O1011" s="45"/>
      <c r="P1011" s="45"/>
      <c r="Q1011" s="45"/>
      <c r="R1011" s="45">
        <v>1</v>
      </c>
      <c r="S1011" s="45"/>
    </row>
    <row r="1012" spans="1:19">
      <c r="A1012" s="7" t="s">
        <v>264</v>
      </c>
      <c r="B1012" s="4" t="s">
        <v>360</v>
      </c>
      <c r="C1012" s="61">
        <v>0</v>
      </c>
      <c r="E1012" s="61">
        <v>0</v>
      </c>
      <c r="G1012" s="61">
        <v>1</v>
      </c>
      <c r="I1012" s="1">
        <v>1</v>
      </c>
      <c r="K1012" s="45">
        <v>1</v>
      </c>
      <c r="L1012" s="45"/>
      <c r="M1012" s="45"/>
      <c r="N1012" s="45">
        <v>1</v>
      </c>
      <c r="O1012" s="45"/>
      <c r="P1012" s="45"/>
      <c r="Q1012" s="45"/>
      <c r="R1012" s="45">
        <v>1</v>
      </c>
      <c r="S1012" s="45"/>
    </row>
    <row r="1013" spans="1:19">
      <c r="A1013" s="7">
        <v>221</v>
      </c>
      <c r="B1013" s="4" t="s">
        <v>265</v>
      </c>
      <c r="C1013" s="61"/>
      <c r="E1013" s="61"/>
      <c r="G1013" s="61"/>
      <c r="I1013" s="1">
        <v>1</v>
      </c>
      <c r="K1013" s="45">
        <v>1</v>
      </c>
      <c r="L1013" s="45"/>
      <c r="M1013" s="45"/>
      <c r="N1013" s="45">
        <v>1</v>
      </c>
      <c r="O1013" s="45"/>
      <c r="P1013" s="45"/>
      <c r="Q1013" s="45"/>
      <c r="R1013" s="45"/>
      <c r="S1013" s="45"/>
    </row>
    <row r="1014" spans="1:19">
      <c r="A1014" s="7" t="s">
        <v>41</v>
      </c>
      <c r="B1014" s="4" t="s">
        <v>363</v>
      </c>
      <c r="C1014" s="61">
        <v>0</v>
      </c>
      <c r="E1014" s="61">
        <v>0</v>
      </c>
      <c r="G1014" s="61">
        <v>1</v>
      </c>
      <c r="I1014" s="1">
        <v>1</v>
      </c>
      <c r="K1014" s="45">
        <v>1</v>
      </c>
      <c r="L1014" s="45"/>
      <c r="M1014" s="45"/>
      <c r="N1014" s="45">
        <v>1</v>
      </c>
      <c r="O1014" s="45"/>
      <c r="P1014" s="45"/>
      <c r="Q1014" s="45"/>
      <c r="R1014" s="45">
        <v>1</v>
      </c>
      <c r="S1014" s="45"/>
    </row>
    <row r="1015" spans="1:19">
      <c r="A1015" s="7" t="s">
        <v>266</v>
      </c>
      <c r="B1015" s="4" t="s">
        <v>364</v>
      </c>
      <c r="C1015" s="61">
        <v>0</v>
      </c>
      <c r="E1015" s="61">
        <v>0</v>
      </c>
      <c r="G1015" s="61">
        <v>1</v>
      </c>
      <c r="I1015" s="1">
        <v>1</v>
      </c>
      <c r="K1015" s="45">
        <v>1</v>
      </c>
      <c r="L1015" s="45"/>
      <c r="M1015" s="45"/>
      <c r="N1015" s="45">
        <v>1</v>
      </c>
      <c r="O1015" s="45"/>
      <c r="P1015" s="45"/>
      <c r="Q1015" s="45"/>
      <c r="S1015" s="45"/>
    </row>
    <row r="1016" spans="1:19">
      <c r="A1016" s="7" t="s">
        <v>267</v>
      </c>
      <c r="B1016" s="4" t="s">
        <v>393</v>
      </c>
      <c r="C1016" s="61">
        <v>0</v>
      </c>
      <c r="E1016" s="61">
        <v>0</v>
      </c>
      <c r="G1016" s="61">
        <v>1</v>
      </c>
      <c r="I1016" s="1">
        <v>1</v>
      </c>
      <c r="K1016" s="45">
        <v>1</v>
      </c>
      <c r="L1016" s="45"/>
      <c r="M1016" s="45"/>
      <c r="N1016" s="45">
        <v>1</v>
      </c>
      <c r="O1016" s="45"/>
      <c r="P1016" s="45"/>
      <c r="Q1016" s="45"/>
      <c r="R1016" s="45">
        <v>1</v>
      </c>
      <c r="S1016" s="45"/>
    </row>
    <row r="1017" spans="1:19">
      <c r="A1017" s="7" t="s">
        <v>102</v>
      </c>
      <c r="B1017" s="4" t="s">
        <v>103</v>
      </c>
      <c r="C1017" s="61">
        <v>0</v>
      </c>
      <c r="E1017" s="61">
        <v>0</v>
      </c>
      <c r="G1017" s="61">
        <v>1</v>
      </c>
      <c r="I1017" s="1"/>
      <c r="K1017" s="45"/>
      <c r="L1017" s="45"/>
      <c r="M1017" s="45"/>
      <c r="N1017" s="45"/>
      <c r="O1017" s="45"/>
      <c r="P1017" s="45"/>
      <c r="Q1017" s="45"/>
      <c r="R1017" s="45"/>
      <c r="S1017" s="45"/>
    </row>
    <row r="1018" spans="1:19">
      <c r="A1018" s="7" t="s">
        <v>268</v>
      </c>
      <c r="B1018" s="4" t="s">
        <v>394</v>
      </c>
      <c r="C1018" s="61">
        <v>0</v>
      </c>
      <c r="E1018" s="61">
        <v>0</v>
      </c>
      <c r="G1018" s="61">
        <v>1</v>
      </c>
      <c r="I1018" s="1">
        <v>1</v>
      </c>
      <c r="K1018" s="45">
        <v>1</v>
      </c>
      <c r="L1018" s="45"/>
      <c r="M1018" s="45"/>
      <c r="N1018" s="45">
        <v>1</v>
      </c>
      <c r="O1018" s="45"/>
      <c r="P1018" s="45"/>
      <c r="Q1018" s="45"/>
      <c r="R1018" s="45">
        <v>1</v>
      </c>
      <c r="S1018" s="45"/>
    </row>
    <row r="1019" spans="1:19">
      <c r="A1019" s="7" t="s">
        <v>361</v>
      </c>
      <c r="B1019" s="4" t="s">
        <v>104</v>
      </c>
      <c r="C1019" s="61">
        <v>0</v>
      </c>
      <c r="E1019" s="61">
        <v>0</v>
      </c>
      <c r="G1019" s="61">
        <v>1</v>
      </c>
      <c r="I1019" s="1"/>
      <c r="K1019" s="45"/>
      <c r="L1019" s="45"/>
      <c r="M1019" s="45"/>
      <c r="N1019" s="45"/>
      <c r="O1019" s="45"/>
      <c r="P1019" s="45"/>
      <c r="Q1019" s="45"/>
      <c r="R1019" s="45"/>
      <c r="S1019" s="45"/>
    </row>
    <row r="1020" spans="1:19">
      <c r="A1020" s="7" t="s">
        <v>369</v>
      </c>
      <c r="B1020" s="4" t="s">
        <v>370</v>
      </c>
      <c r="C1020" s="61">
        <v>0</v>
      </c>
      <c r="E1020" s="61">
        <v>0</v>
      </c>
      <c r="G1020" s="61">
        <v>1</v>
      </c>
      <c r="I1020" s="1">
        <v>1</v>
      </c>
      <c r="K1020" s="45">
        <v>1</v>
      </c>
      <c r="L1020" s="45"/>
      <c r="M1020" s="45"/>
      <c r="N1020" s="45">
        <v>1</v>
      </c>
      <c r="O1020" s="45"/>
      <c r="P1020" s="45"/>
      <c r="Q1020" s="45"/>
      <c r="R1020" s="45">
        <v>1</v>
      </c>
      <c r="S1020" s="45"/>
    </row>
    <row r="1021" spans="1:19">
      <c r="A1021" s="7" t="s">
        <v>362</v>
      </c>
      <c r="B1021" s="4" t="s">
        <v>395</v>
      </c>
      <c r="C1021" s="61">
        <v>0</v>
      </c>
      <c r="E1021" s="61">
        <v>0</v>
      </c>
      <c r="G1021" s="61"/>
      <c r="I1021" s="1">
        <v>1</v>
      </c>
      <c r="K1021" s="45">
        <v>1</v>
      </c>
      <c r="L1021" s="45"/>
      <c r="M1021" s="45"/>
      <c r="N1021" s="45">
        <v>1</v>
      </c>
      <c r="O1021" s="45"/>
      <c r="P1021" s="45"/>
      <c r="Q1021" s="45"/>
      <c r="R1021" s="45">
        <v>1</v>
      </c>
      <c r="S1021" s="45"/>
    </row>
    <row r="1022" spans="1:19">
      <c r="A1022" s="7">
        <v>222</v>
      </c>
      <c r="B1022" s="4" t="s">
        <v>269</v>
      </c>
      <c r="C1022" s="61"/>
      <c r="E1022" s="61"/>
      <c r="G1022" s="61"/>
      <c r="I1022" s="1"/>
      <c r="K1022" s="45"/>
      <c r="L1022" s="45"/>
      <c r="M1022" s="45"/>
      <c r="N1022" s="45"/>
      <c r="O1022" s="45"/>
      <c r="P1022" s="45"/>
      <c r="Q1022" s="45"/>
      <c r="R1022" s="45">
        <v>1</v>
      </c>
      <c r="S1022" s="45"/>
    </row>
    <row r="1023" spans="1:19">
      <c r="A1023" s="7" t="s">
        <v>421</v>
      </c>
      <c r="B1023" s="4" t="s">
        <v>105</v>
      </c>
      <c r="C1023" s="61">
        <v>0</v>
      </c>
      <c r="E1023" s="61">
        <v>0</v>
      </c>
      <c r="G1023" s="61">
        <v>1</v>
      </c>
      <c r="I1023" s="1">
        <v>1</v>
      </c>
      <c r="K1023" s="45">
        <v>1</v>
      </c>
      <c r="L1023" s="45"/>
      <c r="M1023" s="45"/>
      <c r="N1023" s="45">
        <v>1</v>
      </c>
      <c r="O1023" s="45"/>
      <c r="P1023" s="45"/>
      <c r="Q1023" s="45"/>
      <c r="R1023" s="45"/>
      <c r="S1023" s="45"/>
    </row>
    <row r="1024" spans="1:19">
      <c r="A1024" s="7" t="s">
        <v>191</v>
      </c>
      <c r="B1024" s="4" t="s">
        <v>270</v>
      </c>
      <c r="C1024" s="61">
        <v>0</v>
      </c>
      <c r="E1024" s="61">
        <v>0</v>
      </c>
      <c r="G1024" s="61">
        <v>1</v>
      </c>
      <c r="I1024" s="1">
        <v>1</v>
      </c>
      <c r="K1024" s="45">
        <v>1</v>
      </c>
      <c r="L1024" s="45"/>
      <c r="M1024" s="45"/>
      <c r="N1024" s="45">
        <v>1</v>
      </c>
      <c r="O1024" s="45"/>
      <c r="P1024" s="45"/>
      <c r="Q1024" s="45"/>
      <c r="R1024" s="45"/>
      <c r="S1024" s="45"/>
    </row>
    <row r="1025" spans="1:40">
      <c r="A1025" s="7" t="s">
        <v>192</v>
      </c>
      <c r="B1025" s="4" t="s">
        <v>271</v>
      </c>
      <c r="C1025" s="61">
        <v>0</v>
      </c>
      <c r="E1025" s="61">
        <v>0</v>
      </c>
      <c r="G1025" s="61">
        <v>1</v>
      </c>
      <c r="I1025" s="1">
        <v>1</v>
      </c>
      <c r="K1025" s="45">
        <v>1</v>
      </c>
      <c r="L1025" s="45"/>
      <c r="M1025" s="45"/>
      <c r="N1025" s="45">
        <v>1</v>
      </c>
      <c r="O1025" s="45"/>
      <c r="P1025" s="45"/>
      <c r="Q1025" s="45"/>
      <c r="R1025" s="45"/>
      <c r="S1025" s="45"/>
    </row>
    <row r="1026" spans="1:40">
      <c r="A1026" s="7">
        <v>225</v>
      </c>
      <c r="B1026" s="4" t="s">
        <v>272</v>
      </c>
      <c r="C1026" s="61"/>
      <c r="E1026" s="61"/>
      <c r="G1026" s="61"/>
      <c r="I1026" s="1">
        <v>1</v>
      </c>
      <c r="K1026" s="45">
        <v>1</v>
      </c>
      <c r="L1026" s="45"/>
      <c r="M1026" s="45"/>
      <c r="N1026" s="45">
        <v>1</v>
      </c>
      <c r="O1026" s="45"/>
      <c r="P1026" s="45"/>
      <c r="Q1026" s="45"/>
      <c r="R1026" s="45">
        <v>1</v>
      </c>
      <c r="S1026" s="45"/>
    </row>
    <row r="1027" spans="1:40">
      <c r="A1027" s="7" t="s">
        <v>106</v>
      </c>
      <c r="B1027" s="4" t="s">
        <v>111</v>
      </c>
      <c r="C1027" s="61">
        <v>0</v>
      </c>
      <c r="E1027" s="61">
        <v>0</v>
      </c>
      <c r="G1027" s="61">
        <v>1</v>
      </c>
      <c r="I1027" s="1"/>
      <c r="K1027" s="45"/>
      <c r="L1027" s="45"/>
      <c r="M1027" s="45"/>
      <c r="N1027" s="45"/>
      <c r="O1027" s="45"/>
      <c r="P1027" s="45"/>
      <c r="Q1027" s="45"/>
      <c r="R1027" s="45"/>
      <c r="S1027" s="45"/>
    </row>
    <row r="1028" spans="1:40">
      <c r="A1028" s="7" t="s">
        <v>107</v>
      </c>
      <c r="B1028" s="4" t="s">
        <v>108</v>
      </c>
      <c r="C1028" s="61">
        <v>0</v>
      </c>
      <c r="E1028" s="61">
        <v>0</v>
      </c>
      <c r="G1028" s="61">
        <v>1</v>
      </c>
      <c r="I1028" s="1">
        <v>1</v>
      </c>
      <c r="K1028" s="45">
        <v>1</v>
      </c>
      <c r="L1028" s="45"/>
      <c r="M1028" s="45"/>
      <c r="N1028" s="45">
        <v>1</v>
      </c>
      <c r="O1028" s="45"/>
      <c r="P1028" s="45"/>
      <c r="Q1028" s="45"/>
      <c r="R1028" s="45"/>
      <c r="S1028" s="45"/>
    </row>
    <row r="1029" spans="1:40">
      <c r="A1029" s="7" t="s">
        <v>109</v>
      </c>
      <c r="B1029" s="4" t="s">
        <v>110</v>
      </c>
      <c r="C1029" s="61">
        <v>0</v>
      </c>
      <c r="E1029" s="61">
        <v>0</v>
      </c>
      <c r="G1029" s="61">
        <v>1</v>
      </c>
      <c r="I1029" s="1">
        <v>1</v>
      </c>
      <c r="K1029" s="45">
        <v>1</v>
      </c>
      <c r="L1029" s="45"/>
      <c r="M1029" s="45"/>
      <c r="N1029" s="45">
        <v>1</v>
      </c>
      <c r="O1029" s="45"/>
      <c r="P1029" s="45"/>
      <c r="Q1029" s="45"/>
      <c r="R1029" s="45"/>
      <c r="S1029" s="45"/>
    </row>
    <row r="1030" spans="1:40">
      <c r="A1030" s="7" t="s">
        <v>99</v>
      </c>
      <c r="B1030" s="4" t="s">
        <v>375</v>
      </c>
      <c r="C1030" s="61">
        <v>0</v>
      </c>
      <c r="E1030" s="61">
        <v>0</v>
      </c>
      <c r="G1030" s="61">
        <v>1</v>
      </c>
      <c r="I1030" s="1">
        <v>1</v>
      </c>
      <c r="K1030" s="45">
        <v>1</v>
      </c>
      <c r="L1030" s="45"/>
      <c r="M1030" s="45"/>
      <c r="N1030" s="45">
        <v>1</v>
      </c>
      <c r="O1030" s="45"/>
      <c r="P1030" s="45"/>
      <c r="Q1030" s="45"/>
      <c r="R1030" s="45"/>
      <c r="S1030" s="45"/>
    </row>
    <row r="1031" spans="1:40">
      <c r="A1031" s="7">
        <v>227</v>
      </c>
      <c r="B1031" s="4" t="s">
        <v>112</v>
      </c>
      <c r="C1031" s="61"/>
      <c r="E1031" s="61"/>
      <c r="G1031" s="61"/>
      <c r="I1031" s="1">
        <v>4860</v>
      </c>
      <c r="K1031" s="19">
        <v>5400</v>
      </c>
      <c r="L1031" s="45"/>
      <c r="M1031" s="45"/>
      <c r="N1031" s="19">
        <v>5400</v>
      </c>
      <c r="O1031" s="45"/>
      <c r="P1031" s="45"/>
      <c r="Q1031" s="45"/>
      <c r="R1031" s="45">
        <v>600</v>
      </c>
      <c r="S1031" s="45"/>
    </row>
    <row r="1032" spans="1:40">
      <c r="A1032" s="7" t="s">
        <v>115</v>
      </c>
      <c r="B1032" s="4" t="s">
        <v>116</v>
      </c>
      <c r="C1032" s="61">
        <v>0</v>
      </c>
      <c r="E1032" s="61">
        <v>0</v>
      </c>
      <c r="G1032" s="61">
        <v>1</v>
      </c>
      <c r="I1032" s="1"/>
      <c r="K1032" s="45"/>
      <c r="L1032" s="45"/>
      <c r="M1032" s="45"/>
      <c r="N1032" s="45"/>
      <c r="O1032" s="45"/>
      <c r="P1032" s="45"/>
      <c r="Q1032" s="45"/>
      <c r="R1032" s="45"/>
      <c r="S1032" s="45"/>
    </row>
    <row r="1033" spans="1:40">
      <c r="A1033" s="7" t="s">
        <v>117</v>
      </c>
      <c r="B1033" s="4" t="s">
        <v>118</v>
      </c>
      <c r="C1033" s="61">
        <v>0</v>
      </c>
      <c r="E1033" s="61">
        <v>0</v>
      </c>
      <c r="G1033" s="61">
        <v>1</v>
      </c>
      <c r="I1033" s="66"/>
      <c r="J1033" s="60">
        <v>4894.5</v>
      </c>
      <c r="K1033" s="22"/>
      <c r="L1033" s="14">
        <v>5434.5</v>
      </c>
      <c r="M1033" s="15"/>
      <c r="O1033" s="14">
        <v>5434.5</v>
      </c>
      <c r="P1033" s="15"/>
      <c r="Q1033" s="15"/>
      <c r="S1033" s="14">
        <v>627</v>
      </c>
    </row>
    <row r="1034" spans="1:40">
      <c r="A1034" s="7" t="s">
        <v>119</v>
      </c>
      <c r="B1034" s="4" t="s">
        <v>120</v>
      </c>
      <c r="C1034" s="61">
        <v>0</v>
      </c>
      <c r="E1034" s="61">
        <v>0</v>
      </c>
      <c r="G1034" s="61">
        <v>1</v>
      </c>
      <c r="I1034" s="1"/>
      <c r="K1034" s="22"/>
      <c r="L1034" s="22"/>
      <c r="M1034" s="22"/>
    </row>
    <row r="1035" spans="1:40">
      <c r="A1035" s="7" t="s">
        <v>113</v>
      </c>
      <c r="B1035" s="4" t="s">
        <v>114</v>
      </c>
      <c r="C1035" s="61">
        <f>0+[3]RESUMEN!$F$18</f>
        <v>119073.33</v>
      </c>
      <c r="E1035" s="61">
        <v>0</v>
      </c>
      <c r="G1035" s="61">
        <v>1</v>
      </c>
      <c r="I1035" s="21"/>
      <c r="J1035" s="6"/>
      <c r="K1035" s="22"/>
      <c r="L1035" s="22"/>
      <c r="M1035" s="22"/>
      <c r="AN1035" s="4" t="s">
        <v>506</v>
      </c>
    </row>
    <row r="1036" spans="1:40">
      <c r="G1036" s="61"/>
      <c r="I1036" s="1"/>
      <c r="K1036" s="22"/>
      <c r="L1036" s="22"/>
      <c r="M1036" s="22"/>
    </row>
    <row r="1037" spans="1:40">
      <c r="B1037" s="5" t="s">
        <v>279</v>
      </c>
      <c r="C1037" s="5"/>
      <c r="D1037" s="14">
        <f>SUM(C989:C1035)</f>
        <v>119073.33</v>
      </c>
      <c r="F1037" s="14">
        <v>0</v>
      </c>
      <c r="G1037" s="62"/>
      <c r="H1037" s="60">
        <f>SUM(G990:G1035)</f>
        <v>36</v>
      </c>
      <c r="I1037" s="1"/>
      <c r="K1037" s="22"/>
      <c r="L1037" s="22"/>
      <c r="M1037" s="22"/>
    </row>
    <row r="1038" spans="1:40">
      <c r="G1038" s="61"/>
      <c r="I1038" s="1">
        <v>1</v>
      </c>
      <c r="K1038" s="45">
        <v>1</v>
      </c>
      <c r="L1038" s="22"/>
      <c r="M1038" s="22"/>
      <c r="N1038" s="45">
        <v>1</v>
      </c>
      <c r="R1038" s="45">
        <v>1</v>
      </c>
    </row>
    <row r="1039" spans="1:40">
      <c r="A1039" s="6" t="s">
        <v>281</v>
      </c>
      <c r="B1039" s="6"/>
      <c r="C1039" s="6"/>
      <c r="D1039" s="6"/>
      <c r="G1039" s="61"/>
      <c r="I1039" s="1"/>
      <c r="K1039" s="22"/>
      <c r="L1039" s="22"/>
      <c r="M1039" s="22"/>
      <c r="R1039" s="45"/>
      <c r="Y1039" s="22"/>
      <c r="Z1039" s="22"/>
    </row>
    <row r="1040" spans="1:40">
      <c r="I1040" s="1"/>
      <c r="K1040" s="22"/>
      <c r="L1040" s="22"/>
      <c r="M1040" s="22"/>
      <c r="R1040" s="45"/>
      <c r="Y1040" s="22"/>
      <c r="Z1040" s="22"/>
    </row>
    <row r="1041" spans="1:26">
      <c r="A1041" s="7">
        <v>44</v>
      </c>
      <c r="B1041" s="4" t="s">
        <v>43</v>
      </c>
      <c r="E1041" s="61"/>
      <c r="I1041" s="1">
        <v>1</v>
      </c>
      <c r="K1041" s="45">
        <v>1</v>
      </c>
      <c r="L1041" s="22"/>
      <c r="M1041" s="22"/>
      <c r="N1041" s="45">
        <v>1</v>
      </c>
      <c r="R1041" s="45">
        <v>1</v>
      </c>
      <c r="Y1041" s="22"/>
      <c r="Z1041" s="22"/>
    </row>
    <row r="1042" spans="1:26">
      <c r="A1042" s="7">
        <v>443</v>
      </c>
      <c r="B1042" s="4" t="s">
        <v>49</v>
      </c>
      <c r="C1042" s="61">
        <v>0</v>
      </c>
      <c r="E1042" s="61">
        <v>0</v>
      </c>
      <c r="G1042" s="61">
        <v>1</v>
      </c>
      <c r="I1042" s="1"/>
      <c r="K1042" s="22"/>
      <c r="L1042" s="22"/>
      <c r="M1042" s="22"/>
      <c r="R1042" s="45"/>
      <c r="Y1042" s="22"/>
      <c r="Z1042" s="22"/>
    </row>
    <row r="1043" spans="1:26">
      <c r="C1043" s="61"/>
      <c r="E1043" s="61"/>
      <c r="G1043" s="61"/>
      <c r="I1043" s="1"/>
      <c r="K1043" s="22"/>
      <c r="L1043" s="22"/>
      <c r="M1043" s="22"/>
      <c r="R1043" s="45"/>
      <c r="Y1043" s="22"/>
      <c r="Z1043" s="22"/>
    </row>
    <row r="1044" spans="1:26">
      <c r="A1044" s="7">
        <v>46</v>
      </c>
      <c r="B1044" s="4" t="s">
        <v>282</v>
      </c>
      <c r="C1044" s="61"/>
      <c r="E1044" s="61"/>
      <c r="G1044" s="61"/>
      <c r="I1044" s="1">
        <v>1</v>
      </c>
      <c r="K1044" s="45">
        <v>1</v>
      </c>
      <c r="L1044" s="22"/>
      <c r="M1044" s="22"/>
      <c r="N1044" s="45">
        <v>1</v>
      </c>
      <c r="R1044" s="45"/>
      <c r="Y1044" s="22"/>
      <c r="Z1044" s="22"/>
    </row>
    <row r="1045" spans="1:26">
      <c r="A1045" s="7">
        <v>462</v>
      </c>
      <c r="B1045" s="4" t="s">
        <v>283</v>
      </c>
      <c r="C1045" s="61">
        <v>0</v>
      </c>
      <c r="E1045" s="61">
        <v>0</v>
      </c>
      <c r="G1045" s="61">
        <v>1</v>
      </c>
      <c r="I1045" s="1">
        <v>1</v>
      </c>
      <c r="K1045" s="45">
        <v>1</v>
      </c>
      <c r="L1045" s="33"/>
      <c r="M1045" s="33"/>
      <c r="N1045" s="45">
        <v>1</v>
      </c>
      <c r="O1045" s="33"/>
      <c r="P1045" s="33"/>
      <c r="Q1045" s="33"/>
      <c r="R1045" s="45">
        <v>1</v>
      </c>
      <c r="V1045" s="22"/>
      <c r="W1045" s="22"/>
      <c r="X1045" s="22"/>
      <c r="Y1045" s="22"/>
      <c r="Z1045" s="22"/>
    </row>
    <row r="1046" spans="1:26">
      <c r="C1046" s="61"/>
      <c r="E1046" s="61"/>
      <c r="G1046" s="61"/>
      <c r="I1046" s="1"/>
      <c r="K1046" s="13"/>
      <c r="L1046" s="33"/>
      <c r="M1046" s="33"/>
      <c r="N1046" s="13"/>
      <c r="O1046" s="33"/>
      <c r="P1046" s="33"/>
      <c r="Q1046" s="33"/>
      <c r="V1046" s="22"/>
      <c r="W1046" s="22"/>
      <c r="X1046" s="22"/>
      <c r="Y1046" s="22"/>
      <c r="Z1046" s="22"/>
    </row>
    <row r="1047" spans="1:26">
      <c r="A1047" s="7">
        <v>48</v>
      </c>
      <c r="B1047" s="4" t="s">
        <v>284</v>
      </c>
      <c r="C1047" s="61"/>
      <c r="E1047" s="61"/>
      <c r="G1047" s="61"/>
      <c r="I1047" s="66"/>
      <c r="J1047" s="60">
        <v>4</v>
      </c>
      <c r="K1047" s="19"/>
      <c r="L1047" s="46">
        <v>4</v>
      </c>
      <c r="M1047" s="58"/>
      <c r="N1047" s="19"/>
      <c r="O1047" s="46">
        <v>4</v>
      </c>
      <c r="P1047" s="58"/>
      <c r="Q1047" s="58"/>
      <c r="S1047" s="46">
        <v>3</v>
      </c>
      <c r="V1047" s="22"/>
      <c r="W1047" s="22"/>
      <c r="X1047" s="22"/>
      <c r="Y1047" s="22"/>
      <c r="Z1047" s="22"/>
    </row>
    <row r="1048" spans="1:26">
      <c r="A1048" s="7">
        <v>482</v>
      </c>
      <c r="B1048" s="4" t="s">
        <v>397</v>
      </c>
      <c r="C1048" s="61">
        <v>0</v>
      </c>
      <c r="E1048" s="61">
        <v>0</v>
      </c>
      <c r="G1048" s="61">
        <v>1</v>
      </c>
      <c r="I1048" s="1"/>
      <c r="K1048" s="19"/>
      <c r="L1048" s="22"/>
      <c r="M1048" s="22"/>
      <c r="N1048" s="19"/>
      <c r="V1048" s="22"/>
      <c r="W1048" s="22"/>
      <c r="X1048" s="22"/>
      <c r="Y1048" s="22"/>
      <c r="Z1048" s="22"/>
    </row>
    <row r="1049" spans="1:26">
      <c r="A1049" s="7">
        <v>489</v>
      </c>
      <c r="B1049" s="4" t="s">
        <v>227</v>
      </c>
      <c r="C1049" s="61">
        <v>0</v>
      </c>
      <c r="E1049" s="61">
        <v>0</v>
      </c>
      <c r="G1049" s="61">
        <v>1</v>
      </c>
      <c r="I1049" s="21"/>
      <c r="J1049" s="6"/>
      <c r="K1049" s="19"/>
      <c r="L1049" s="22"/>
      <c r="M1049" s="22"/>
      <c r="N1049" s="19"/>
      <c r="V1049" s="22"/>
      <c r="W1049" s="22"/>
      <c r="X1049" s="22"/>
      <c r="Y1049" s="22"/>
      <c r="Z1049" s="22"/>
    </row>
    <row r="1050" spans="1:26">
      <c r="C1050" s="11"/>
      <c r="G1050" s="61"/>
      <c r="I1050" s="1"/>
      <c r="K1050" s="19"/>
      <c r="L1050" s="22"/>
      <c r="M1050" s="22"/>
      <c r="N1050" s="19"/>
      <c r="V1050" s="22"/>
      <c r="W1050" s="22"/>
      <c r="X1050" s="22"/>
      <c r="Y1050" s="22"/>
      <c r="Z1050" s="22"/>
    </row>
    <row r="1051" spans="1:26">
      <c r="B1051" s="5" t="s">
        <v>236</v>
      </c>
      <c r="C1051" s="11"/>
      <c r="D1051" s="14">
        <f>SUM(C1042:C1049)</f>
        <v>0</v>
      </c>
      <c r="F1051" s="14">
        <v>0</v>
      </c>
      <c r="G1051" s="62"/>
      <c r="H1051" s="60">
        <f>SUM(G1042:G1049)</f>
        <v>4</v>
      </c>
      <c r="I1051" s="1"/>
      <c r="L1051" s="22"/>
      <c r="M1051" s="22"/>
      <c r="N1051" s="19"/>
      <c r="V1051" s="22"/>
      <c r="W1051" s="22"/>
      <c r="X1051" s="22"/>
      <c r="Y1051" s="22"/>
      <c r="Z1051" s="22"/>
    </row>
    <row r="1052" spans="1:26">
      <c r="G1052" s="61"/>
      <c r="I1052" s="1">
        <v>1</v>
      </c>
      <c r="K1052" s="34">
        <v>1</v>
      </c>
      <c r="L1052" s="22"/>
      <c r="M1052" s="22"/>
      <c r="N1052" s="19">
        <v>1</v>
      </c>
      <c r="R1052" s="19">
        <v>1</v>
      </c>
      <c r="T1052" s="22">
        <v>77</v>
      </c>
      <c r="V1052" s="22"/>
      <c r="W1052" s="22"/>
      <c r="X1052" s="22"/>
      <c r="Y1052" s="22"/>
      <c r="Z1052" s="22"/>
    </row>
    <row r="1053" spans="1:26">
      <c r="A1053" s="6" t="s">
        <v>285</v>
      </c>
      <c r="B1053" s="6"/>
      <c r="C1053" s="6"/>
      <c r="D1053" s="6"/>
      <c r="G1053" s="61"/>
      <c r="I1053" s="1">
        <v>1</v>
      </c>
      <c r="K1053" s="34">
        <v>1</v>
      </c>
      <c r="L1053" s="22"/>
      <c r="M1053" s="22"/>
      <c r="N1053" s="19">
        <v>1</v>
      </c>
      <c r="R1053" s="19">
        <v>1</v>
      </c>
      <c r="T1053" s="22">
        <v>78</v>
      </c>
      <c r="V1053" s="22"/>
      <c r="W1053" s="22"/>
      <c r="X1053" s="22"/>
      <c r="Y1053" s="22"/>
      <c r="Z1053" s="22"/>
    </row>
    <row r="1054" spans="1:26">
      <c r="I1054" s="1"/>
      <c r="K1054" s="34"/>
      <c r="L1054" s="22"/>
      <c r="M1054" s="22"/>
      <c r="N1054" s="19"/>
      <c r="R1054" s="19"/>
      <c r="V1054" s="22"/>
      <c r="W1054" s="22"/>
      <c r="X1054" s="22"/>
      <c r="Y1054" s="22"/>
      <c r="Z1054" s="22"/>
    </row>
    <row r="1055" spans="1:26">
      <c r="A1055" s="7">
        <v>60</v>
      </c>
      <c r="B1055" s="4" t="s">
        <v>316</v>
      </c>
      <c r="I1055" s="1"/>
      <c r="K1055" s="34"/>
      <c r="L1055" s="22"/>
      <c r="M1055" s="22"/>
      <c r="N1055" s="19"/>
      <c r="R1055" s="19"/>
      <c r="V1055" s="22"/>
      <c r="W1055" s="22"/>
      <c r="X1055" s="22"/>
      <c r="Y1055" s="22"/>
      <c r="Z1055" s="22"/>
    </row>
    <row r="1056" spans="1:26">
      <c r="A1056" s="7">
        <v>600</v>
      </c>
      <c r="B1056" s="4" t="s">
        <v>398</v>
      </c>
      <c r="C1056" s="61">
        <f>'[4]PARTIDAS PRG'!$D77</f>
        <v>0</v>
      </c>
      <c r="E1056" s="61">
        <v>0</v>
      </c>
      <c r="G1056" s="61">
        <f>+'[4]PARTIDAS PRG'!$I77</f>
        <v>0</v>
      </c>
      <c r="I1056" s="1">
        <v>1</v>
      </c>
      <c r="K1056" s="34">
        <v>1</v>
      </c>
      <c r="L1056" s="22"/>
      <c r="M1056" s="22"/>
      <c r="N1056" s="19">
        <v>1</v>
      </c>
      <c r="R1056" s="19">
        <v>1</v>
      </c>
      <c r="T1056" s="22">
        <v>79</v>
      </c>
      <c r="V1056" s="22"/>
      <c r="W1056" s="22"/>
      <c r="X1056" s="22"/>
      <c r="Y1056" s="22"/>
      <c r="Z1056" s="22"/>
    </row>
    <row r="1057" spans="1:26">
      <c r="A1057" s="7">
        <v>609</v>
      </c>
      <c r="B1057" s="4" t="s">
        <v>399</v>
      </c>
      <c r="C1057" s="61">
        <f>'[4]PARTIDAS PRG'!$D78</f>
        <v>0</v>
      </c>
      <c r="E1057" s="61">
        <v>0</v>
      </c>
      <c r="G1057" s="61">
        <f>+'[4]PARTIDAS PRG'!$I78</f>
        <v>0</v>
      </c>
      <c r="I1057" s="1">
        <v>1</v>
      </c>
      <c r="K1057" s="34">
        <v>1</v>
      </c>
      <c r="L1057" s="22"/>
      <c r="M1057" s="22"/>
      <c r="N1057" s="19">
        <v>1</v>
      </c>
      <c r="R1057" s="19">
        <v>1</v>
      </c>
      <c r="T1057" s="22">
        <v>80</v>
      </c>
      <c r="V1057" s="22"/>
      <c r="W1057" s="22"/>
      <c r="X1057" s="22"/>
      <c r="Y1057" s="22"/>
      <c r="Z1057" s="22"/>
    </row>
    <row r="1058" spans="1:26">
      <c r="A1058" s="7"/>
      <c r="C1058" s="61"/>
      <c r="E1058" s="61"/>
      <c r="G1058" s="61"/>
      <c r="I1058" s="1"/>
      <c r="K1058" s="34"/>
      <c r="L1058" s="22"/>
      <c r="M1058" s="22"/>
      <c r="N1058" s="19"/>
      <c r="R1058" s="19"/>
      <c r="V1058" s="22"/>
      <c r="W1058" s="22"/>
      <c r="X1058" s="22"/>
      <c r="Y1058" s="22"/>
      <c r="Z1058" s="22"/>
    </row>
    <row r="1059" spans="1:26">
      <c r="A1059" s="7">
        <v>61</v>
      </c>
      <c r="B1059" s="4" t="s">
        <v>401</v>
      </c>
      <c r="C1059" s="61"/>
      <c r="E1059" s="61"/>
      <c r="G1059" s="61"/>
      <c r="I1059" s="1"/>
      <c r="K1059" s="34"/>
      <c r="L1059" s="22"/>
      <c r="M1059" s="22"/>
      <c r="N1059" s="19"/>
      <c r="R1059" s="19"/>
      <c r="V1059" s="22"/>
      <c r="W1059" s="22"/>
      <c r="X1059" s="22"/>
      <c r="Y1059" s="22"/>
      <c r="Z1059" s="22"/>
    </row>
    <row r="1060" spans="1:26">
      <c r="A1060" s="7">
        <v>610</v>
      </c>
      <c r="B1060" s="4" t="s">
        <v>398</v>
      </c>
      <c r="C1060" s="61">
        <f>'[4]PARTIDAS PRG'!$D79</f>
        <v>0</v>
      </c>
      <c r="E1060" s="61">
        <v>0</v>
      </c>
      <c r="G1060" s="61">
        <f>+'[4]PARTIDAS PRG'!$I79</f>
        <v>0</v>
      </c>
      <c r="I1060" s="1">
        <v>1</v>
      </c>
      <c r="K1060" s="34">
        <v>1</v>
      </c>
      <c r="L1060" s="22"/>
      <c r="M1060" s="22"/>
      <c r="N1060" s="19">
        <v>1</v>
      </c>
      <c r="R1060" s="19">
        <v>0</v>
      </c>
      <c r="T1060" s="22">
        <v>81</v>
      </c>
      <c r="V1060" s="22"/>
      <c r="W1060" s="22"/>
      <c r="X1060" s="22"/>
      <c r="Y1060" s="22"/>
      <c r="Z1060" s="22"/>
    </row>
    <row r="1061" spans="1:26">
      <c r="A1061" s="7">
        <v>619</v>
      </c>
      <c r="B1061" s="4" t="s">
        <v>400</v>
      </c>
      <c r="C1061" s="61">
        <f>'[4]PARTIDAS PRG'!$D80</f>
        <v>0</v>
      </c>
      <c r="E1061" s="61">
        <v>0</v>
      </c>
      <c r="G1061" s="61">
        <f>+'[4]PARTIDAS PRG'!$I80</f>
        <v>0</v>
      </c>
      <c r="I1061" s="1">
        <v>659115.01</v>
      </c>
      <c r="K1061" s="34">
        <v>738105.5</v>
      </c>
      <c r="L1061" s="22"/>
      <c r="M1061" s="22"/>
      <c r="N1061" s="19">
        <v>2229092.06</v>
      </c>
      <c r="R1061" s="19">
        <v>2181425.5650000004</v>
      </c>
      <c r="T1061" s="22">
        <v>82</v>
      </c>
      <c r="V1061" s="22"/>
      <c r="W1061" s="22"/>
      <c r="X1061" s="22"/>
      <c r="Y1061" s="22"/>
      <c r="Z1061" s="22"/>
    </row>
    <row r="1062" spans="1:26">
      <c r="A1062" s="7"/>
      <c r="C1062" s="61"/>
      <c r="E1062" s="61"/>
      <c r="G1062" s="61"/>
      <c r="I1062" s="1">
        <v>1</v>
      </c>
      <c r="K1062" s="34">
        <v>1</v>
      </c>
      <c r="L1062" s="22"/>
      <c r="M1062" s="22"/>
      <c r="N1062" s="19">
        <v>1</v>
      </c>
      <c r="R1062" s="19">
        <v>1</v>
      </c>
      <c r="T1062" s="22">
        <v>83</v>
      </c>
      <c r="V1062" s="22"/>
      <c r="W1062" s="22"/>
      <c r="X1062" s="22"/>
      <c r="Y1062" s="22"/>
      <c r="Z1062" s="22"/>
    </row>
    <row r="1063" spans="1:26">
      <c r="A1063" s="7">
        <v>62</v>
      </c>
      <c r="B1063" s="4" t="s">
        <v>317</v>
      </c>
      <c r="C1063" s="61"/>
      <c r="E1063" s="61"/>
      <c r="G1063" s="61"/>
      <c r="I1063" s="1">
        <v>1</v>
      </c>
      <c r="K1063" s="34">
        <v>1</v>
      </c>
      <c r="L1063" s="22"/>
      <c r="M1063" s="22"/>
      <c r="N1063" s="19">
        <v>1</v>
      </c>
      <c r="R1063" s="19">
        <v>1</v>
      </c>
      <c r="T1063" s="22">
        <v>84</v>
      </c>
      <c r="V1063" s="22"/>
      <c r="W1063" s="22"/>
      <c r="X1063" s="22"/>
      <c r="Y1063" s="22"/>
      <c r="Z1063" s="22"/>
    </row>
    <row r="1064" spans="1:26">
      <c r="A1064" s="7">
        <v>621</v>
      </c>
      <c r="B1064" s="4" t="s">
        <v>286</v>
      </c>
      <c r="C1064" s="61">
        <f>'[4]PARTIDAS PRG'!$D81</f>
        <v>0</v>
      </c>
      <c r="E1064" s="61">
        <v>20000</v>
      </c>
      <c r="G1064" s="61">
        <f>+'[4]PARTIDAS PRG'!$I81</f>
        <v>0</v>
      </c>
      <c r="I1064" s="1">
        <v>1</v>
      </c>
      <c r="K1064" s="34">
        <v>1</v>
      </c>
      <c r="L1064" s="22"/>
      <c r="M1064" s="22"/>
      <c r="N1064" s="19">
        <v>1</v>
      </c>
      <c r="R1064" s="19">
        <v>1</v>
      </c>
      <c r="T1064" s="22">
        <v>85</v>
      </c>
      <c r="V1064" s="22"/>
      <c r="W1064" s="22"/>
      <c r="X1064" s="22"/>
      <c r="Y1064" s="22"/>
      <c r="Z1064" s="22"/>
    </row>
    <row r="1065" spans="1:26">
      <c r="A1065" s="7">
        <v>622</v>
      </c>
      <c r="B1065" s="4" t="s">
        <v>258</v>
      </c>
      <c r="C1065" s="61">
        <f>'[4]PARTIDAS PRG'!$D82</f>
        <v>2493586.4832000001</v>
      </c>
      <c r="E1065" s="61">
        <v>1820685.9700000002</v>
      </c>
      <c r="G1065" s="61">
        <f>+'[4]PARTIDAS PRG'!$I82</f>
        <v>0</v>
      </c>
      <c r="I1065" s="1">
        <v>1</v>
      </c>
      <c r="K1065" s="34">
        <v>1</v>
      </c>
      <c r="L1065" s="22"/>
      <c r="M1065" s="22"/>
      <c r="N1065" s="19">
        <v>1</v>
      </c>
      <c r="R1065" s="19">
        <v>1</v>
      </c>
      <c r="T1065" s="22">
        <v>86</v>
      </c>
      <c r="V1065" s="22"/>
      <c r="W1065" s="22"/>
      <c r="X1065" s="22"/>
      <c r="Y1065" s="22"/>
      <c r="Z1065" s="22"/>
    </row>
    <row r="1066" spans="1:26">
      <c r="A1066" s="7">
        <v>623</v>
      </c>
      <c r="B1066" s="4" t="s">
        <v>46</v>
      </c>
      <c r="C1066" s="61">
        <f>'[4]PARTIDAS PRG'!$D83</f>
        <v>0</v>
      </c>
      <c r="E1066" s="61">
        <v>0</v>
      </c>
      <c r="G1066" s="61">
        <f>+'[4]PARTIDAS PRG'!$I83</f>
        <v>0</v>
      </c>
      <c r="I1066" s="1">
        <v>1</v>
      </c>
      <c r="K1066" s="34">
        <v>1</v>
      </c>
      <c r="L1066" s="22"/>
      <c r="M1066" s="22"/>
      <c r="N1066" s="19">
        <v>1</v>
      </c>
      <c r="R1066" s="19">
        <v>1</v>
      </c>
      <c r="T1066" s="22">
        <v>87</v>
      </c>
      <c r="V1066" s="22"/>
      <c r="W1066" s="22"/>
      <c r="X1066" s="22"/>
      <c r="Y1066" s="22"/>
      <c r="Z1066" s="22"/>
    </row>
    <row r="1067" spans="1:26">
      <c r="A1067" s="7">
        <v>624</v>
      </c>
      <c r="B1067" s="4" t="s">
        <v>259</v>
      </c>
      <c r="C1067" s="61">
        <f>'[4]PARTIDAS PRG'!$D84</f>
        <v>0</v>
      </c>
      <c r="E1067" s="61">
        <v>0</v>
      </c>
      <c r="G1067" s="61">
        <f>+'[4]PARTIDAS PRG'!$I84</f>
        <v>0</v>
      </c>
      <c r="I1067" s="1">
        <v>1</v>
      </c>
      <c r="K1067" s="34">
        <v>1</v>
      </c>
      <c r="L1067" s="22"/>
      <c r="M1067" s="22"/>
      <c r="N1067" s="19">
        <v>1</v>
      </c>
      <c r="R1067" s="19">
        <v>83</v>
      </c>
      <c r="T1067" s="22">
        <v>88</v>
      </c>
      <c r="V1067" s="22"/>
      <c r="W1067" s="22"/>
      <c r="X1067" s="22"/>
      <c r="Y1067" s="22"/>
      <c r="Z1067" s="22"/>
    </row>
    <row r="1068" spans="1:26">
      <c r="A1068" s="7">
        <v>625</v>
      </c>
      <c r="B1068" s="4" t="s">
        <v>44</v>
      </c>
      <c r="C1068" s="61">
        <f>'[4]PARTIDAS PRG'!$D85</f>
        <v>0</v>
      </c>
      <c r="E1068" s="61">
        <v>0</v>
      </c>
      <c r="G1068" s="61">
        <f>+'[4]PARTIDAS PRG'!$I85</f>
        <v>0</v>
      </c>
      <c r="I1068" s="1"/>
      <c r="K1068" s="34"/>
      <c r="L1068" s="22"/>
      <c r="M1068" s="22"/>
      <c r="N1068" s="19"/>
      <c r="R1068" s="19"/>
      <c r="V1068" s="22"/>
      <c r="W1068" s="22"/>
      <c r="X1068" s="22"/>
      <c r="Y1068" s="22"/>
      <c r="Z1068" s="22"/>
    </row>
    <row r="1069" spans="1:26">
      <c r="A1069" s="7">
        <v>626</v>
      </c>
      <c r="B1069" s="4" t="s">
        <v>260</v>
      </c>
      <c r="C1069" s="61">
        <f>'[4]PARTIDAS PRG'!$D86</f>
        <v>0</v>
      </c>
      <c r="E1069" s="61">
        <v>0</v>
      </c>
      <c r="G1069" s="61">
        <f>+'[4]PARTIDAS PRG'!$I86</f>
        <v>0</v>
      </c>
      <c r="I1069" s="1"/>
      <c r="K1069" s="34"/>
      <c r="L1069" s="22"/>
      <c r="M1069" s="22"/>
      <c r="N1069" s="19"/>
      <c r="R1069" s="19"/>
      <c r="V1069" s="22"/>
      <c r="W1069" s="22"/>
      <c r="X1069" s="22"/>
      <c r="Y1069" s="22"/>
      <c r="Z1069" s="22"/>
    </row>
    <row r="1070" spans="1:26">
      <c r="A1070" s="7">
        <v>627</v>
      </c>
      <c r="B1070" s="4" t="s">
        <v>287</v>
      </c>
      <c r="C1070" s="61">
        <f>'[4]PARTIDAS PRG'!$D87</f>
        <v>0</v>
      </c>
      <c r="E1070" s="61">
        <v>0</v>
      </c>
      <c r="G1070" s="61">
        <f>+'[4]PARTIDAS PRG'!$I87</f>
        <v>0</v>
      </c>
      <c r="I1070" s="1">
        <v>1</v>
      </c>
      <c r="K1070" s="34">
        <v>1</v>
      </c>
      <c r="L1070" s="22"/>
      <c r="M1070" s="22"/>
      <c r="N1070" s="19">
        <v>1</v>
      </c>
      <c r="R1070" s="19">
        <v>1</v>
      </c>
      <c r="T1070" s="22">
        <v>89</v>
      </c>
      <c r="V1070" s="22"/>
      <c r="W1070" s="22"/>
      <c r="X1070" s="22"/>
      <c r="Y1070" s="22"/>
      <c r="Z1070" s="22"/>
    </row>
    <row r="1071" spans="1:26">
      <c r="A1071" s="7">
        <v>629</v>
      </c>
      <c r="B1071" s="4" t="s">
        <v>45</v>
      </c>
      <c r="C1071" s="61">
        <f>'[4]PARTIDAS PRG'!$D88</f>
        <v>0</v>
      </c>
      <c r="E1071" s="61">
        <v>0</v>
      </c>
      <c r="G1071" s="61">
        <f>+'[4]PARTIDAS PRG'!$I88</f>
        <v>0</v>
      </c>
      <c r="I1071" s="1">
        <v>1</v>
      </c>
      <c r="K1071" s="34">
        <v>1</v>
      </c>
      <c r="L1071" s="22"/>
      <c r="M1071" s="22"/>
      <c r="N1071" s="19">
        <v>1</v>
      </c>
      <c r="R1071" s="19">
        <v>0</v>
      </c>
      <c r="T1071" s="22">
        <v>90</v>
      </c>
      <c r="V1071" s="22"/>
      <c r="W1071" s="22"/>
      <c r="X1071" s="22"/>
      <c r="Y1071" s="22"/>
      <c r="Z1071" s="22"/>
    </row>
    <row r="1072" spans="1:26">
      <c r="A1072" s="7"/>
      <c r="C1072" s="61"/>
      <c r="E1072" s="61"/>
      <c r="I1072" s="1">
        <v>1</v>
      </c>
      <c r="K1072" s="34">
        <v>1</v>
      </c>
      <c r="L1072" s="22"/>
      <c r="M1072" s="22"/>
      <c r="N1072" s="19">
        <v>1</v>
      </c>
      <c r="R1072" s="19">
        <v>1</v>
      </c>
      <c r="T1072" s="22">
        <v>91</v>
      </c>
      <c r="V1072" s="22"/>
      <c r="W1072" s="22"/>
      <c r="X1072" s="22"/>
      <c r="Y1072" s="22"/>
      <c r="Z1072" s="22"/>
    </row>
    <row r="1073" spans="1:26">
      <c r="A1073" s="7">
        <v>63</v>
      </c>
      <c r="B1073" s="4" t="s">
        <v>288</v>
      </c>
      <c r="C1073" s="61"/>
      <c r="E1073" s="61"/>
      <c r="G1073" s="61"/>
      <c r="I1073" s="1">
        <v>1</v>
      </c>
      <c r="K1073" s="34">
        <v>1</v>
      </c>
      <c r="L1073" s="22"/>
      <c r="M1073" s="22"/>
      <c r="N1073" s="19">
        <v>1</v>
      </c>
      <c r="R1073" s="19">
        <v>1</v>
      </c>
      <c r="T1073" s="22">
        <v>92</v>
      </c>
      <c r="V1073" s="22"/>
      <c r="W1073" s="22"/>
      <c r="X1073" s="22"/>
      <c r="Y1073" s="22"/>
      <c r="Z1073" s="22"/>
    </row>
    <row r="1074" spans="1:26">
      <c r="A1074" s="7">
        <v>631</v>
      </c>
      <c r="B1074" s="4" t="s">
        <v>286</v>
      </c>
      <c r="C1074" s="61">
        <f>'[4]PARTIDAS PRG'!$D89</f>
        <v>0</v>
      </c>
      <c r="E1074" s="61">
        <v>0</v>
      </c>
      <c r="G1074" s="61">
        <f>+'[4]PARTIDAS PRG'!$I89</f>
        <v>0</v>
      </c>
      <c r="I1074" s="1">
        <v>1</v>
      </c>
      <c r="K1074" s="34">
        <v>1</v>
      </c>
      <c r="L1074" s="22"/>
      <c r="M1074" s="22"/>
      <c r="N1074" s="19">
        <v>1</v>
      </c>
      <c r="R1074" s="19">
        <v>1</v>
      </c>
      <c r="T1074" s="22">
        <v>93</v>
      </c>
      <c r="V1074" s="22"/>
      <c r="W1074" s="22"/>
      <c r="X1074" s="22"/>
      <c r="Y1074" s="22"/>
      <c r="Z1074" s="22"/>
    </row>
    <row r="1075" spans="1:26">
      <c r="A1075" s="7">
        <v>632</v>
      </c>
      <c r="B1075" s="4" t="s">
        <v>258</v>
      </c>
      <c r="C1075" s="61">
        <f>'[4]PARTIDAS PRG'!$D90</f>
        <v>0</v>
      </c>
      <c r="E1075" s="61">
        <v>0</v>
      </c>
      <c r="G1075" s="61">
        <f>+'[4]PARTIDAS PRG'!$I90</f>
        <v>0</v>
      </c>
      <c r="I1075" s="1">
        <v>1</v>
      </c>
      <c r="K1075" s="34">
        <v>1</v>
      </c>
      <c r="L1075" s="22"/>
      <c r="M1075" s="22"/>
      <c r="N1075" s="19">
        <v>1</v>
      </c>
      <c r="R1075" s="19">
        <v>1</v>
      </c>
      <c r="T1075" s="22">
        <v>94</v>
      </c>
      <c r="V1075" s="22"/>
      <c r="W1075" s="22"/>
      <c r="X1075" s="22"/>
      <c r="Y1075" s="22"/>
      <c r="Z1075" s="22"/>
    </row>
    <row r="1076" spans="1:26">
      <c r="A1076" s="7">
        <v>633</v>
      </c>
      <c r="B1076" s="4" t="s">
        <v>46</v>
      </c>
      <c r="C1076" s="61">
        <f>'[4]PARTIDAS PRG'!$D91</f>
        <v>0</v>
      </c>
      <c r="E1076" s="61">
        <v>0</v>
      </c>
      <c r="G1076" s="61">
        <f>+'[4]PARTIDAS PRG'!$I91</f>
        <v>0</v>
      </c>
      <c r="I1076" s="1">
        <v>1</v>
      </c>
      <c r="K1076" s="34">
        <v>1</v>
      </c>
      <c r="L1076" s="22"/>
      <c r="M1076" s="22"/>
      <c r="N1076" s="19">
        <v>1</v>
      </c>
      <c r="R1076" s="19">
        <v>1</v>
      </c>
      <c r="T1076" s="22">
        <v>95</v>
      </c>
      <c r="V1076" s="22"/>
      <c r="W1076" s="22"/>
      <c r="X1076" s="22"/>
      <c r="Y1076" s="22"/>
      <c r="Z1076" s="22"/>
    </row>
    <row r="1077" spans="1:26">
      <c r="A1077" s="7">
        <v>634</v>
      </c>
      <c r="B1077" s="4" t="s">
        <v>259</v>
      </c>
      <c r="C1077" s="61">
        <f>'[4]PARTIDAS PRG'!$D92</f>
        <v>0</v>
      </c>
      <c r="E1077" s="61">
        <v>0</v>
      </c>
      <c r="G1077" s="61">
        <f>+'[4]PARTIDAS PRG'!$I92</f>
        <v>0</v>
      </c>
      <c r="I1077" s="1">
        <v>1</v>
      </c>
      <c r="K1077" s="34">
        <v>1</v>
      </c>
      <c r="L1077" s="22"/>
      <c r="M1077" s="22"/>
      <c r="N1077" s="19">
        <v>1</v>
      </c>
      <c r="R1077" s="19">
        <v>1</v>
      </c>
      <c r="T1077" s="22">
        <v>96</v>
      </c>
      <c r="V1077" s="22"/>
      <c r="W1077" s="22"/>
      <c r="X1077" s="22"/>
      <c r="Y1077" s="22"/>
      <c r="Z1077" s="22"/>
    </row>
    <row r="1078" spans="1:26">
      <c r="A1078" s="7">
        <v>635</v>
      </c>
      <c r="B1078" s="4" t="s">
        <v>44</v>
      </c>
      <c r="C1078" s="61">
        <f>'[4]PARTIDAS PRG'!$D93</f>
        <v>0</v>
      </c>
      <c r="E1078" s="61">
        <v>0</v>
      </c>
      <c r="G1078" s="61">
        <f>+'[4]PARTIDAS PRG'!$I93</f>
        <v>0</v>
      </c>
      <c r="I1078" s="1"/>
      <c r="K1078" s="34"/>
      <c r="L1078" s="22"/>
      <c r="M1078" s="22"/>
      <c r="N1078" s="19"/>
      <c r="R1078" s="19"/>
      <c r="V1078" s="22"/>
      <c r="W1078" s="22"/>
      <c r="X1078" s="22"/>
      <c r="Y1078" s="22"/>
      <c r="Z1078" s="22"/>
    </row>
    <row r="1079" spans="1:26">
      <c r="A1079" s="7">
        <v>636</v>
      </c>
      <c r="B1079" s="4" t="s">
        <v>260</v>
      </c>
      <c r="C1079" s="61">
        <f>'[4]PARTIDAS PRG'!$D94</f>
        <v>0</v>
      </c>
      <c r="E1079" s="61">
        <v>0</v>
      </c>
      <c r="G1079" s="61">
        <f>+'[4]PARTIDAS PRG'!$I94</f>
        <v>0</v>
      </c>
      <c r="I1079" s="1"/>
      <c r="K1079" s="34"/>
      <c r="L1079" s="22"/>
      <c r="M1079" s="22"/>
      <c r="N1079" s="19"/>
      <c r="R1079" s="19"/>
      <c r="V1079" s="22"/>
      <c r="W1079" s="22"/>
      <c r="X1079" s="22"/>
      <c r="Y1079" s="22"/>
      <c r="Z1079" s="22"/>
    </row>
    <row r="1080" spans="1:26">
      <c r="A1080" s="7">
        <v>637</v>
      </c>
      <c r="B1080" s="4" t="s">
        <v>287</v>
      </c>
      <c r="C1080" s="61">
        <f>'[4]PARTIDAS PRG'!$D95</f>
        <v>0</v>
      </c>
      <c r="E1080" s="61">
        <v>0</v>
      </c>
      <c r="G1080" s="61">
        <f>+'[4]PARTIDAS PRG'!$I95</f>
        <v>0</v>
      </c>
      <c r="I1080" s="1">
        <v>1</v>
      </c>
      <c r="K1080" s="34">
        <v>1</v>
      </c>
      <c r="L1080" s="22"/>
      <c r="M1080" s="22"/>
      <c r="N1080" s="19">
        <v>1</v>
      </c>
      <c r="R1080" s="19">
        <v>1</v>
      </c>
      <c r="T1080" s="22">
        <v>97</v>
      </c>
      <c r="V1080" s="22"/>
      <c r="W1080" s="22"/>
      <c r="X1080" s="22"/>
      <c r="Y1080" s="22"/>
      <c r="Z1080" s="22"/>
    </row>
    <row r="1081" spans="1:26">
      <c r="A1081" s="7">
        <v>639</v>
      </c>
      <c r="B1081" s="4" t="s">
        <v>47</v>
      </c>
      <c r="C1081" s="61">
        <f>'[4]PARTIDAS PRG'!$D96</f>
        <v>0</v>
      </c>
      <c r="E1081" s="61">
        <v>0</v>
      </c>
      <c r="G1081" s="61">
        <f>+'[4]PARTIDAS PRG'!$I96</f>
        <v>0</v>
      </c>
      <c r="I1081" s="1">
        <v>1</v>
      </c>
      <c r="K1081" s="34">
        <v>1</v>
      </c>
      <c r="L1081" s="22"/>
      <c r="M1081" s="22"/>
      <c r="N1081" s="19">
        <v>1</v>
      </c>
      <c r="T1081" s="22">
        <v>98</v>
      </c>
      <c r="V1081" s="22"/>
      <c r="W1081" s="22"/>
      <c r="X1081" s="22"/>
      <c r="Y1081" s="22"/>
      <c r="Z1081" s="22"/>
    </row>
    <row r="1082" spans="1:26">
      <c r="A1082" s="7"/>
      <c r="C1082" s="61"/>
      <c r="E1082" s="61"/>
      <c r="I1082" s="1"/>
      <c r="K1082" s="19"/>
      <c r="L1082" s="22"/>
      <c r="M1082" s="22"/>
      <c r="N1082" s="19"/>
      <c r="V1082" s="22"/>
      <c r="W1082" s="22"/>
      <c r="X1082" s="22"/>
      <c r="Y1082" s="22"/>
      <c r="Z1082" s="22"/>
    </row>
    <row r="1083" spans="1:26">
      <c r="A1083" s="7">
        <v>64</v>
      </c>
      <c r="B1083" s="4" t="s">
        <v>402</v>
      </c>
      <c r="C1083" s="61"/>
      <c r="E1083" s="61"/>
      <c r="G1083" s="61"/>
      <c r="I1083" s="1"/>
    </row>
    <row r="1084" spans="1:26">
      <c r="A1084" s="7">
        <v>640</v>
      </c>
      <c r="B1084" s="4" t="s">
        <v>402</v>
      </c>
      <c r="C1084" s="61">
        <f>'[4]PARTIDAS PRG'!$D97</f>
        <v>0</v>
      </c>
      <c r="E1084" s="61">
        <v>0</v>
      </c>
      <c r="G1084" s="61">
        <f>+'[4]PARTIDAS PRG'!$I97</f>
        <v>0</v>
      </c>
      <c r="I1084" s="1">
        <v>1</v>
      </c>
      <c r="T1084" s="22">
        <v>99</v>
      </c>
    </row>
    <row r="1085" spans="1:26">
      <c r="A1085" s="7">
        <v>641</v>
      </c>
      <c r="B1085" s="4" t="s">
        <v>48</v>
      </c>
      <c r="C1085" s="61">
        <f>'[4]PARTIDAS PRG'!$D98</f>
        <v>0</v>
      </c>
      <c r="E1085" s="61">
        <v>0</v>
      </c>
      <c r="G1085" s="61">
        <f>+'[4]PARTIDAS PRG'!$I98</f>
        <v>0</v>
      </c>
      <c r="I1085" s="66"/>
      <c r="J1085" s="60">
        <v>659137.01</v>
      </c>
      <c r="K1085" s="19"/>
      <c r="L1085" s="14">
        <v>738126.5</v>
      </c>
      <c r="M1085" s="15"/>
      <c r="N1085" s="19"/>
      <c r="O1085" s="14">
        <v>2229113.06</v>
      </c>
      <c r="P1085" s="15"/>
      <c r="Q1085" s="15"/>
      <c r="S1085" s="14">
        <v>2181525.5650000004</v>
      </c>
      <c r="V1085" s="22"/>
      <c r="W1085" s="22"/>
      <c r="X1085" s="22"/>
    </row>
    <row r="1086" spans="1:26">
      <c r="A1086" s="7"/>
      <c r="C1086" s="61"/>
      <c r="E1086" s="61"/>
      <c r="I1086" s="1"/>
      <c r="K1086" s="22"/>
      <c r="L1086" s="22"/>
      <c r="M1086" s="22"/>
      <c r="V1086" s="22"/>
      <c r="W1086" s="22"/>
      <c r="X1086" s="22"/>
    </row>
    <row r="1087" spans="1:26">
      <c r="A1087" s="7">
        <v>65</v>
      </c>
      <c r="B1087" s="4" t="s">
        <v>462</v>
      </c>
      <c r="C1087" s="61"/>
      <c r="E1087" s="61"/>
      <c r="G1087" s="61"/>
      <c r="I1087" s="21"/>
      <c r="J1087" s="6"/>
      <c r="K1087" s="22"/>
      <c r="L1087" s="22"/>
      <c r="M1087" s="22"/>
      <c r="V1087" s="22"/>
      <c r="W1087" s="22"/>
      <c r="X1087" s="22"/>
    </row>
    <row r="1088" spans="1:26">
      <c r="A1088" s="7" t="s">
        <v>380</v>
      </c>
      <c r="B1088" s="4" t="s">
        <v>382</v>
      </c>
      <c r="C1088" s="61">
        <f>'[4]PARTIDAS PRG'!$D99</f>
        <v>0</v>
      </c>
      <c r="E1088" s="61">
        <v>0</v>
      </c>
      <c r="G1088" s="61">
        <f>+'[4]PARTIDAS PRG'!$I99</f>
        <v>0</v>
      </c>
      <c r="I1088" s="1"/>
      <c r="K1088" s="22"/>
      <c r="L1088" s="22"/>
      <c r="M1088" s="22"/>
      <c r="V1088" s="22"/>
      <c r="W1088" s="22"/>
      <c r="X1088" s="22"/>
    </row>
    <row r="1089" spans="1:24">
      <c r="A1089" s="4" t="s">
        <v>381</v>
      </c>
      <c r="B1089" s="4" t="s">
        <v>383</v>
      </c>
      <c r="C1089" s="61">
        <v>0</v>
      </c>
      <c r="E1089" s="61">
        <v>0</v>
      </c>
      <c r="I1089" s="1"/>
      <c r="K1089" s="22"/>
      <c r="L1089" s="22"/>
      <c r="M1089" s="22"/>
      <c r="V1089" s="22"/>
      <c r="W1089" s="22"/>
      <c r="X1089" s="22"/>
    </row>
    <row r="1090" spans="1:24">
      <c r="B1090" s="5" t="s">
        <v>289</v>
      </c>
      <c r="C1090" s="5"/>
      <c r="D1090" s="14">
        <f>SUM(C1056:C1089)</f>
        <v>2493586.4832000001</v>
      </c>
      <c r="F1090" s="14">
        <v>1840685.9700000002</v>
      </c>
      <c r="G1090" s="62"/>
      <c r="H1090" s="60">
        <f>SUM(G1056:G1088)</f>
        <v>0</v>
      </c>
      <c r="I1090" s="1"/>
      <c r="K1090" s="22"/>
      <c r="L1090" s="22"/>
      <c r="M1090" s="22"/>
      <c r="V1090" s="22"/>
      <c r="W1090" s="22"/>
      <c r="X1090" s="22"/>
    </row>
    <row r="1091" spans="1:24">
      <c r="G1091" s="61"/>
      <c r="I1091" s="1">
        <v>1</v>
      </c>
      <c r="K1091" s="45">
        <v>1</v>
      </c>
      <c r="L1091" s="22"/>
      <c r="M1091" s="22"/>
      <c r="N1091" s="45">
        <v>1</v>
      </c>
      <c r="R1091" s="45">
        <v>1</v>
      </c>
      <c r="V1091" s="22"/>
      <c r="W1091" s="22"/>
      <c r="X1091" s="22"/>
    </row>
    <row r="1092" spans="1:24">
      <c r="A1092" s="6" t="s">
        <v>290</v>
      </c>
      <c r="B1092" s="6"/>
      <c r="C1092" s="6"/>
      <c r="D1092" s="6"/>
      <c r="G1092" s="61"/>
      <c r="I1092" s="1"/>
      <c r="K1092" s="45"/>
      <c r="L1092" s="22"/>
      <c r="M1092" s="22"/>
      <c r="N1092" s="45"/>
      <c r="R1092" s="45"/>
    </row>
    <row r="1093" spans="1:24">
      <c r="I1093" s="1"/>
      <c r="K1093" s="45"/>
      <c r="L1093" s="22"/>
      <c r="M1093" s="22"/>
      <c r="N1093" s="45"/>
      <c r="R1093" s="45"/>
    </row>
    <row r="1094" spans="1:24">
      <c r="A1094" s="7">
        <v>70</v>
      </c>
      <c r="B1094" s="4" t="s">
        <v>318</v>
      </c>
      <c r="I1094" s="1">
        <v>1</v>
      </c>
      <c r="K1094" s="45">
        <v>1</v>
      </c>
      <c r="L1094" s="22"/>
      <c r="M1094" s="22"/>
      <c r="N1094" s="45">
        <v>1</v>
      </c>
      <c r="R1094" s="45">
        <v>1</v>
      </c>
    </row>
    <row r="1095" spans="1:24">
      <c r="A1095" s="7">
        <v>700</v>
      </c>
      <c r="B1095" s="4" t="s">
        <v>318</v>
      </c>
      <c r="C1095" s="61">
        <v>0</v>
      </c>
      <c r="E1095" s="61">
        <v>0</v>
      </c>
      <c r="G1095" s="61">
        <v>1</v>
      </c>
      <c r="I1095" s="1"/>
      <c r="K1095" s="45"/>
      <c r="L1095" s="22"/>
      <c r="M1095" s="22"/>
      <c r="N1095" s="45"/>
      <c r="R1095" s="45"/>
    </row>
    <row r="1096" spans="1:24">
      <c r="A1096" s="7"/>
      <c r="C1096" s="61"/>
      <c r="E1096" s="61"/>
      <c r="G1096" s="61"/>
      <c r="I1096" s="1"/>
      <c r="K1096" s="45"/>
      <c r="L1096" s="22"/>
      <c r="M1096" s="22"/>
      <c r="N1096" s="45"/>
      <c r="R1096" s="45"/>
    </row>
    <row r="1097" spans="1:24">
      <c r="A1097" s="7">
        <v>73</v>
      </c>
      <c r="B1097" s="4" t="s">
        <v>403</v>
      </c>
      <c r="C1097" s="61"/>
      <c r="E1097" s="61"/>
      <c r="G1097" s="61"/>
      <c r="I1097" s="1">
        <v>1</v>
      </c>
      <c r="K1097" s="45">
        <v>1</v>
      </c>
      <c r="L1097" s="22"/>
      <c r="M1097" s="22"/>
      <c r="N1097" s="45">
        <v>1</v>
      </c>
      <c r="R1097" s="45">
        <v>1</v>
      </c>
    </row>
    <row r="1098" spans="1:24">
      <c r="A1098" s="7">
        <v>730</v>
      </c>
      <c r="B1098" s="4" t="s">
        <v>404</v>
      </c>
      <c r="C1098" s="61">
        <v>0</v>
      </c>
      <c r="E1098" s="61">
        <v>0</v>
      </c>
      <c r="G1098" s="61">
        <v>1</v>
      </c>
      <c r="I1098" s="1"/>
      <c r="K1098" s="45"/>
      <c r="L1098" s="22"/>
      <c r="M1098" s="22"/>
      <c r="N1098" s="45"/>
      <c r="R1098" s="45"/>
    </row>
    <row r="1099" spans="1:24">
      <c r="A1099" s="7"/>
      <c r="C1099" s="61"/>
      <c r="E1099" s="61"/>
      <c r="G1099" s="61"/>
      <c r="I1099" s="1"/>
      <c r="K1099" s="45"/>
      <c r="L1099" s="22"/>
      <c r="M1099" s="22"/>
      <c r="N1099" s="45"/>
      <c r="R1099" s="45"/>
    </row>
    <row r="1100" spans="1:24">
      <c r="A1100" s="7">
        <v>74</v>
      </c>
      <c r="B1100" s="4" t="s">
        <v>49</v>
      </c>
      <c r="C1100" s="61"/>
      <c r="E1100" s="61"/>
      <c r="G1100" s="61"/>
      <c r="I1100" s="1">
        <v>1</v>
      </c>
      <c r="K1100" s="45">
        <v>1</v>
      </c>
      <c r="L1100" s="22"/>
      <c r="M1100" s="22"/>
      <c r="N1100" s="45">
        <v>1</v>
      </c>
      <c r="R1100" s="45">
        <v>1</v>
      </c>
    </row>
    <row r="1101" spans="1:24">
      <c r="A1101" s="7">
        <v>740</v>
      </c>
      <c r="B1101" s="4" t="s">
        <v>50</v>
      </c>
      <c r="C1101" s="61">
        <v>0</v>
      </c>
      <c r="E1101" s="61">
        <v>0</v>
      </c>
      <c r="G1101" s="61">
        <v>1</v>
      </c>
      <c r="I1101" s="1"/>
      <c r="K1101" s="45"/>
      <c r="L1101" s="22"/>
      <c r="M1101" s="22"/>
      <c r="N1101" s="45"/>
      <c r="R1101" s="45"/>
    </row>
    <row r="1102" spans="1:24">
      <c r="A1102" s="7"/>
      <c r="C1102" s="61"/>
      <c r="E1102" s="61"/>
      <c r="G1102" s="61"/>
      <c r="I1102" s="1"/>
      <c r="K1102" s="45"/>
      <c r="L1102" s="22"/>
      <c r="M1102" s="22"/>
      <c r="N1102" s="45"/>
      <c r="R1102" s="45"/>
    </row>
    <row r="1103" spans="1:24">
      <c r="A1103" s="7">
        <v>75</v>
      </c>
      <c r="B1103" s="4" t="s">
        <v>291</v>
      </c>
      <c r="C1103" s="61"/>
      <c r="E1103" s="61"/>
      <c r="G1103" s="61"/>
      <c r="I1103" s="1">
        <v>1</v>
      </c>
      <c r="K1103" s="45">
        <v>1</v>
      </c>
      <c r="L1103" s="22"/>
      <c r="M1103" s="22"/>
      <c r="N1103" s="45">
        <v>1</v>
      </c>
      <c r="R1103" s="45">
        <v>1</v>
      </c>
    </row>
    <row r="1104" spans="1:24">
      <c r="A1104" s="7">
        <v>750</v>
      </c>
      <c r="B1104" s="4" t="s">
        <v>51</v>
      </c>
      <c r="C1104" s="61">
        <v>0</v>
      </c>
      <c r="E1104" s="61">
        <v>0</v>
      </c>
      <c r="G1104" s="61">
        <v>1</v>
      </c>
      <c r="I1104" s="1"/>
      <c r="K1104" s="45"/>
      <c r="L1104" s="22"/>
      <c r="M1104" s="22"/>
      <c r="N1104" s="45"/>
      <c r="R1104" s="45"/>
    </row>
    <row r="1105" spans="1:19">
      <c r="A1105" s="7"/>
      <c r="C1105" s="61"/>
      <c r="E1105" s="61"/>
      <c r="G1105" s="61"/>
      <c r="I1105" s="1"/>
      <c r="K1105" s="45"/>
      <c r="L1105" s="22"/>
      <c r="M1105" s="22"/>
      <c r="N1105" s="45"/>
      <c r="R1105" s="45"/>
    </row>
    <row r="1106" spans="1:19">
      <c r="A1106" s="7">
        <v>76</v>
      </c>
      <c r="B1106" s="4" t="s">
        <v>282</v>
      </c>
      <c r="C1106" s="61"/>
      <c r="E1106" s="61"/>
      <c r="G1106" s="61"/>
      <c r="I1106" s="1">
        <v>1</v>
      </c>
      <c r="K1106" s="45">
        <v>1</v>
      </c>
      <c r="L1106" s="22"/>
      <c r="M1106" s="22"/>
      <c r="N1106" s="45">
        <v>1</v>
      </c>
      <c r="R1106" s="45">
        <v>1</v>
      </c>
    </row>
    <row r="1107" spans="1:19">
      <c r="A1107" s="7">
        <v>762</v>
      </c>
      <c r="B1107" s="4" t="s">
        <v>283</v>
      </c>
      <c r="C1107" s="61">
        <v>0</v>
      </c>
      <c r="E1107" s="61">
        <v>0</v>
      </c>
      <c r="G1107" s="61">
        <v>1</v>
      </c>
      <c r="I1107" s="1"/>
      <c r="K1107" s="45"/>
      <c r="L1107" s="22"/>
      <c r="M1107" s="22"/>
      <c r="N1107" s="45"/>
      <c r="R1107" s="45"/>
    </row>
    <row r="1108" spans="1:19">
      <c r="A1108" s="7"/>
      <c r="C1108" s="61"/>
      <c r="E1108" s="61"/>
      <c r="G1108" s="61"/>
      <c r="I1108" s="1"/>
      <c r="K1108" s="45"/>
      <c r="L1108" s="22"/>
      <c r="M1108" s="22"/>
      <c r="N1108" s="45"/>
      <c r="R1108" s="45"/>
    </row>
    <row r="1109" spans="1:19">
      <c r="A1109" s="7">
        <v>77</v>
      </c>
      <c r="B1109" s="4" t="s">
        <v>309</v>
      </c>
      <c r="C1109" s="61"/>
      <c r="E1109" s="61"/>
      <c r="G1109" s="61"/>
      <c r="I1109" s="1">
        <v>1</v>
      </c>
      <c r="K1109" s="45">
        <v>1</v>
      </c>
      <c r="L1109" s="22"/>
      <c r="M1109" s="22"/>
      <c r="N1109" s="45">
        <v>1</v>
      </c>
      <c r="R1109" s="45">
        <v>1</v>
      </c>
    </row>
    <row r="1110" spans="1:19">
      <c r="A1110" s="7">
        <v>770</v>
      </c>
      <c r="B1110" s="4" t="s">
        <v>405</v>
      </c>
      <c r="C1110" s="61">
        <v>0</v>
      </c>
      <c r="E1110" s="61">
        <v>0</v>
      </c>
      <c r="G1110" s="61">
        <v>0</v>
      </c>
      <c r="I1110" s="1"/>
      <c r="K1110" s="22"/>
      <c r="L1110" s="22"/>
      <c r="M1110" s="22"/>
    </row>
    <row r="1111" spans="1:19">
      <c r="A1111" s="7"/>
      <c r="C1111" s="61"/>
      <c r="E1111" s="61"/>
      <c r="G1111" s="61"/>
      <c r="I1111" s="66"/>
      <c r="J1111" s="60">
        <v>7</v>
      </c>
      <c r="K1111" s="22"/>
      <c r="L1111" s="46">
        <v>7</v>
      </c>
      <c r="M1111" s="58"/>
      <c r="O1111" s="46">
        <v>7</v>
      </c>
      <c r="P1111" s="58"/>
      <c r="Q1111" s="58"/>
      <c r="S1111" s="46">
        <v>7</v>
      </c>
    </row>
    <row r="1112" spans="1:19">
      <c r="A1112" s="7">
        <v>78</v>
      </c>
      <c r="B1112" s="4" t="s">
        <v>310</v>
      </c>
      <c r="C1112" s="61"/>
      <c r="E1112" s="61"/>
      <c r="G1112" s="61"/>
      <c r="I1112" s="1"/>
      <c r="K1112" s="22"/>
      <c r="L1112" s="22"/>
      <c r="M1112" s="22"/>
    </row>
    <row r="1113" spans="1:19">
      <c r="A1113" s="7">
        <v>789</v>
      </c>
      <c r="B1113" s="4" t="s">
        <v>406</v>
      </c>
      <c r="C1113" s="61">
        <v>0</v>
      </c>
      <c r="E1113" s="61">
        <v>0</v>
      </c>
      <c r="G1113" s="61">
        <v>1</v>
      </c>
      <c r="I1113" s="66"/>
      <c r="J1113" s="60">
        <v>664042.51</v>
      </c>
      <c r="K1113" s="22"/>
      <c r="L1113" s="14">
        <v>743572</v>
      </c>
      <c r="M1113" s="15"/>
      <c r="O1113" s="14">
        <v>2234558.56</v>
      </c>
      <c r="P1113" s="15"/>
      <c r="Q1113" s="15"/>
      <c r="S1113" s="14">
        <v>2182162.5650000004</v>
      </c>
    </row>
    <row r="1114" spans="1:19">
      <c r="G1114" s="61"/>
      <c r="I1114" s="1"/>
      <c r="K1114" s="22"/>
      <c r="L1114" s="22"/>
      <c r="M1114" s="22"/>
    </row>
    <row r="1115" spans="1:19">
      <c r="B1115" s="5" t="s">
        <v>243</v>
      </c>
      <c r="C1115" s="5"/>
      <c r="D1115" s="60">
        <f>SUM(C1095:C1113)</f>
        <v>0</v>
      </c>
      <c r="F1115" s="14">
        <v>0</v>
      </c>
      <c r="G1115" s="62"/>
      <c r="H1115" s="60">
        <f>SUM(G1095:G1113)</f>
        <v>6</v>
      </c>
      <c r="I1115" s="1"/>
      <c r="K1115" s="22"/>
      <c r="L1115" s="22"/>
      <c r="M1115" s="22"/>
    </row>
    <row r="1116" spans="1:19">
      <c r="G1116" s="61"/>
      <c r="I1116" s="1"/>
      <c r="K1116" s="22"/>
      <c r="L1116" s="22"/>
      <c r="M1116" s="22"/>
    </row>
    <row r="1117" spans="1:19">
      <c r="B1117" s="5" t="s">
        <v>295</v>
      </c>
      <c r="C1117" s="5"/>
      <c r="D1117" s="60">
        <f>+D1115+D1090+D1051+D1037</f>
        <v>2612659.8132000002</v>
      </c>
      <c r="F1117" s="60">
        <v>1840685.9700000002</v>
      </c>
      <c r="G1117" s="61"/>
      <c r="H1117" s="60">
        <f>+H1115+H1090+H1051+H1037</f>
        <v>46</v>
      </c>
      <c r="I1117" s="1"/>
      <c r="K1117" s="22"/>
      <c r="L1117" s="22"/>
      <c r="M1117" s="22"/>
    </row>
    <row r="1118" spans="1:19">
      <c r="G1118" s="61"/>
      <c r="I1118" s="1"/>
      <c r="K1118" s="22"/>
      <c r="L1118" s="22"/>
      <c r="M1118" s="22"/>
    </row>
    <row r="1119" spans="1:19">
      <c r="A1119" s="6" t="s">
        <v>296</v>
      </c>
      <c r="G1119" s="61"/>
      <c r="I1119" s="1"/>
      <c r="K1119" s="22"/>
      <c r="L1119" s="22"/>
      <c r="M1119" s="22"/>
    </row>
    <row r="1120" spans="1:19">
      <c r="G1120" s="61"/>
      <c r="I1120" s="1">
        <v>1</v>
      </c>
      <c r="K1120" s="19">
        <v>1</v>
      </c>
      <c r="L1120" s="22"/>
      <c r="M1120" s="22"/>
      <c r="N1120" s="19">
        <v>1</v>
      </c>
      <c r="R1120" s="19">
        <v>1</v>
      </c>
    </row>
    <row r="1121" spans="1:18">
      <c r="A1121" s="6" t="s">
        <v>257</v>
      </c>
      <c r="G1121" s="61"/>
      <c r="I1121" s="1">
        <v>1</v>
      </c>
      <c r="K1121" s="19">
        <v>1</v>
      </c>
      <c r="L1121" s="22"/>
      <c r="M1121" s="22"/>
      <c r="N1121" s="19">
        <v>1</v>
      </c>
      <c r="R1121" s="19">
        <v>1</v>
      </c>
    </row>
    <row r="1122" spans="1:18">
      <c r="I1122" s="1">
        <v>1</v>
      </c>
      <c r="K1122" s="19">
        <v>1</v>
      </c>
      <c r="L1122" s="22"/>
      <c r="M1122" s="22"/>
      <c r="N1122" s="19">
        <v>1</v>
      </c>
      <c r="R1122" s="19">
        <v>1</v>
      </c>
    </row>
    <row r="1123" spans="1:18">
      <c r="A1123" s="7">
        <v>20</v>
      </c>
      <c r="B1123" s="4" t="s">
        <v>153</v>
      </c>
      <c r="I1123" s="1">
        <v>1</v>
      </c>
      <c r="K1123" s="19">
        <v>1</v>
      </c>
      <c r="L1123" s="22"/>
      <c r="M1123" s="22"/>
      <c r="N1123" s="19">
        <v>1</v>
      </c>
      <c r="R1123" s="19">
        <v>1</v>
      </c>
    </row>
    <row r="1124" spans="1:18">
      <c r="A1124" s="7">
        <v>200</v>
      </c>
      <c r="B1124" s="4" t="s">
        <v>407</v>
      </c>
      <c r="C1124" s="1">
        <f>+E1124</f>
        <v>0</v>
      </c>
      <c r="E1124" s="61">
        <v>0</v>
      </c>
      <c r="G1124" s="61">
        <v>0</v>
      </c>
      <c r="I1124" s="1">
        <v>1</v>
      </c>
      <c r="K1124" s="19">
        <v>1</v>
      </c>
      <c r="L1124" s="22"/>
      <c r="M1124" s="22"/>
      <c r="N1124" s="19">
        <v>1</v>
      </c>
      <c r="R1124" s="19">
        <v>1</v>
      </c>
    </row>
    <row r="1125" spans="1:18">
      <c r="A1125" s="7">
        <v>202</v>
      </c>
      <c r="B1125" s="4" t="s">
        <v>408</v>
      </c>
      <c r="C1125" s="1">
        <f t="shared" ref="C1125:C1168" si="18">+E1125</f>
        <v>0</v>
      </c>
      <c r="E1125" s="61">
        <v>0</v>
      </c>
      <c r="G1125" s="61">
        <v>0</v>
      </c>
      <c r="I1125" s="1">
        <v>1</v>
      </c>
      <c r="K1125" s="19">
        <v>1</v>
      </c>
      <c r="L1125" s="22"/>
      <c r="M1125" s="22"/>
      <c r="N1125" s="19">
        <v>1</v>
      </c>
      <c r="R1125" s="19">
        <v>1</v>
      </c>
    </row>
    <row r="1126" spans="1:18">
      <c r="A1126" s="7">
        <v>203</v>
      </c>
      <c r="B1126" s="4" t="s">
        <v>409</v>
      </c>
      <c r="C1126" s="1">
        <f t="shared" si="18"/>
        <v>0</v>
      </c>
      <c r="E1126" s="61">
        <v>0</v>
      </c>
      <c r="G1126" s="61">
        <v>0</v>
      </c>
      <c r="I1126" s="1">
        <v>1</v>
      </c>
      <c r="K1126" s="19">
        <v>1</v>
      </c>
      <c r="L1126" s="22"/>
      <c r="M1126" s="22"/>
      <c r="N1126" s="19">
        <v>1</v>
      </c>
      <c r="R1126" s="19">
        <v>1</v>
      </c>
    </row>
    <row r="1127" spans="1:18">
      <c r="A1127" s="7">
        <v>204</v>
      </c>
      <c r="B1127" s="4" t="s">
        <v>410</v>
      </c>
      <c r="C1127" s="1">
        <f t="shared" si="18"/>
        <v>0</v>
      </c>
      <c r="E1127" s="61">
        <v>0</v>
      </c>
      <c r="G1127" s="61">
        <v>0</v>
      </c>
      <c r="I1127" s="1">
        <v>0.5</v>
      </c>
      <c r="K1127" s="22">
        <v>0.5</v>
      </c>
      <c r="L1127" s="22"/>
      <c r="M1127" s="22"/>
      <c r="N1127" s="22">
        <v>0.5</v>
      </c>
    </row>
    <row r="1128" spans="1:18">
      <c r="A1128" s="7">
        <v>205</v>
      </c>
      <c r="B1128" s="4" t="s">
        <v>411</v>
      </c>
      <c r="C1128" s="1">
        <f t="shared" si="18"/>
        <v>0</v>
      </c>
      <c r="E1128" s="61">
        <v>0</v>
      </c>
      <c r="G1128" s="61">
        <v>0</v>
      </c>
      <c r="I1128" s="1"/>
      <c r="K1128" s="22"/>
      <c r="L1128" s="22"/>
      <c r="M1128" s="22"/>
    </row>
    <row r="1129" spans="1:18">
      <c r="A1129" s="7">
        <v>206</v>
      </c>
      <c r="B1129" s="4" t="s">
        <v>412</v>
      </c>
      <c r="C1129" s="1">
        <f t="shared" si="18"/>
        <v>0</v>
      </c>
      <c r="E1129" s="61">
        <v>0</v>
      </c>
      <c r="G1129" s="61">
        <v>0</v>
      </c>
      <c r="I1129" s="1"/>
      <c r="K1129" s="22"/>
      <c r="L1129" s="22"/>
      <c r="M1129" s="22"/>
    </row>
    <row r="1130" spans="1:18">
      <c r="A1130" s="7">
        <v>208</v>
      </c>
      <c r="B1130" s="4" t="s">
        <v>413</v>
      </c>
      <c r="C1130" s="1">
        <f t="shared" si="18"/>
        <v>0</v>
      </c>
      <c r="E1130" s="61">
        <v>0</v>
      </c>
      <c r="G1130" s="61">
        <v>0</v>
      </c>
      <c r="I1130" s="1">
        <v>1</v>
      </c>
      <c r="K1130" s="19">
        <v>1</v>
      </c>
      <c r="L1130" s="22"/>
      <c r="M1130" s="22"/>
      <c r="N1130" s="19">
        <v>1</v>
      </c>
      <c r="R1130" s="19">
        <v>1</v>
      </c>
    </row>
    <row r="1131" spans="1:18">
      <c r="A1131" s="7">
        <v>209</v>
      </c>
      <c r="B1131" s="4" t="s">
        <v>101</v>
      </c>
      <c r="C1131" s="1">
        <f t="shared" si="18"/>
        <v>0</v>
      </c>
      <c r="E1131" s="61">
        <v>0</v>
      </c>
      <c r="G1131" s="61">
        <v>0</v>
      </c>
      <c r="I1131" s="1">
        <v>1</v>
      </c>
      <c r="K1131" s="19">
        <v>1</v>
      </c>
      <c r="L1131" s="22"/>
      <c r="M1131" s="22"/>
      <c r="N1131" s="19">
        <v>1</v>
      </c>
      <c r="R1131" s="19">
        <v>1</v>
      </c>
    </row>
    <row r="1132" spans="1:18">
      <c r="A1132" s="7"/>
      <c r="C1132" s="1"/>
      <c r="E1132" s="61"/>
      <c r="G1132" s="61"/>
      <c r="I1132" s="1">
        <v>1</v>
      </c>
      <c r="K1132" s="19">
        <v>1</v>
      </c>
      <c r="L1132" s="22"/>
      <c r="M1132" s="22"/>
      <c r="N1132" s="19">
        <v>1</v>
      </c>
      <c r="R1132" s="19">
        <v>1</v>
      </c>
    </row>
    <row r="1133" spans="1:18">
      <c r="A1133" s="7">
        <v>21</v>
      </c>
      <c r="B1133" s="4" t="s">
        <v>261</v>
      </c>
      <c r="C1133" s="1"/>
      <c r="E1133" s="61"/>
      <c r="I1133" s="1">
        <v>1</v>
      </c>
      <c r="K1133" s="19">
        <v>1</v>
      </c>
      <c r="L1133" s="22"/>
      <c r="M1133" s="22"/>
      <c r="N1133" s="19">
        <v>1</v>
      </c>
      <c r="R1133" s="19">
        <v>1</v>
      </c>
    </row>
    <row r="1134" spans="1:18">
      <c r="A1134" s="7">
        <v>210</v>
      </c>
      <c r="B1134" s="4" t="s">
        <v>414</v>
      </c>
      <c r="C1134" s="1">
        <f t="shared" si="18"/>
        <v>0</v>
      </c>
      <c r="E1134" s="61">
        <v>0</v>
      </c>
      <c r="G1134" s="61">
        <v>0</v>
      </c>
      <c r="I1134" s="1">
        <v>1</v>
      </c>
      <c r="K1134" s="19">
        <v>1</v>
      </c>
      <c r="L1134" s="22"/>
      <c r="M1134" s="22"/>
      <c r="N1134" s="19">
        <v>1</v>
      </c>
      <c r="R1134" s="19">
        <v>1</v>
      </c>
    </row>
    <row r="1135" spans="1:18">
      <c r="A1135" s="7">
        <v>212</v>
      </c>
      <c r="B1135" s="4" t="s">
        <v>415</v>
      </c>
      <c r="C1135" s="1">
        <f t="shared" si="18"/>
        <v>0</v>
      </c>
      <c r="E1135" s="61">
        <v>0</v>
      </c>
      <c r="G1135" s="61">
        <v>0</v>
      </c>
      <c r="I1135" s="1">
        <v>1</v>
      </c>
      <c r="K1135" s="19">
        <v>1</v>
      </c>
      <c r="L1135" s="22"/>
      <c r="M1135" s="22"/>
      <c r="N1135" s="19">
        <v>1</v>
      </c>
      <c r="R1135" s="19">
        <v>1</v>
      </c>
    </row>
    <row r="1136" spans="1:18">
      <c r="A1136" s="7">
        <v>213</v>
      </c>
      <c r="B1136" s="4" t="s">
        <v>416</v>
      </c>
      <c r="C1136" s="1">
        <f t="shared" si="18"/>
        <v>0</v>
      </c>
      <c r="E1136" s="61">
        <v>0</v>
      </c>
      <c r="G1136" s="61">
        <v>0</v>
      </c>
      <c r="I1136" s="1">
        <v>1</v>
      </c>
      <c r="K1136" s="19">
        <v>1</v>
      </c>
      <c r="L1136" s="22"/>
      <c r="M1136" s="22"/>
      <c r="N1136" s="19">
        <v>1</v>
      </c>
      <c r="R1136" s="19">
        <v>1</v>
      </c>
    </row>
    <row r="1137" spans="1:18">
      <c r="A1137" s="7">
        <v>214</v>
      </c>
      <c r="B1137" s="4" t="s">
        <v>417</v>
      </c>
      <c r="C1137" s="1">
        <f t="shared" si="18"/>
        <v>0</v>
      </c>
      <c r="E1137" s="61">
        <v>0</v>
      </c>
      <c r="G1137" s="61">
        <v>0</v>
      </c>
      <c r="I1137" s="1"/>
      <c r="K1137" s="22"/>
      <c r="L1137" s="22"/>
      <c r="M1137" s="22"/>
    </row>
    <row r="1138" spans="1:18">
      <c r="A1138" s="7">
        <v>215</v>
      </c>
      <c r="B1138" s="4" t="s">
        <v>418</v>
      </c>
      <c r="C1138" s="1">
        <f t="shared" si="18"/>
        <v>0</v>
      </c>
      <c r="E1138" s="61">
        <v>0</v>
      </c>
      <c r="G1138" s="61">
        <v>0</v>
      </c>
      <c r="I1138" s="1"/>
      <c r="K1138" s="22"/>
      <c r="L1138" s="22"/>
      <c r="M1138" s="22"/>
    </row>
    <row r="1139" spans="1:18">
      <c r="A1139" s="7">
        <v>216</v>
      </c>
      <c r="B1139" s="4" t="s">
        <v>419</v>
      </c>
      <c r="C1139" s="1">
        <f t="shared" si="18"/>
        <v>0</v>
      </c>
      <c r="E1139" s="61">
        <v>0</v>
      </c>
      <c r="G1139" s="61">
        <v>0</v>
      </c>
      <c r="I1139" s="1"/>
      <c r="K1139" s="22"/>
      <c r="L1139" s="22"/>
      <c r="M1139" s="22"/>
    </row>
    <row r="1140" spans="1:18">
      <c r="A1140" s="7">
        <v>219</v>
      </c>
      <c r="B1140" s="4" t="s">
        <v>420</v>
      </c>
      <c r="C1140" s="1">
        <f t="shared" si="18"/>
        <v>0</v>
      </c>
      <c r="E1140" s="61">
        <v>0</v>
      </c>
      <c r="G1140" s="61">
        <v>0</v>
      </c>
      <c r="I1140" s="1">
        <v>1</v>
      </c>
      <c r="K1140" s="19">
        <v>1</v>
      </c>
      <c r="L1140" s="22"/>
      <c r="M1140" s="22"/>
      <c r="N1140" s="19">
        <v>1</v>
      </c>
      <c r="R1140" s="19">
        <v>1</v>
      </c>
    </row>
    <row r="1141" spans="1:18">
      <c r="C1141" s="1"/>
      <c r="E1141" s="61"/>
      <c r="G1141" s="61"/>
      <c r="I1141" s="1">
        <v>1</v>
      </c>
      <c r="K1141" s="19">
        <v>1</v>
      </c>
      <c r="L1141" s="22"/>
      <c r="M1141" s="22"/>
      <c r="N1141" s="19">
        <v>1</v>
      </c>
      <c r="R1141" s="19">
        <v>1</v>
      </c>
    </row>
    <row r="1142" spans="1:18">
      <c r="A1142" s="7">
        <v>22</v>
      </c>
      <c r="B1142" s="4" t="s">
        <v>262</v>
      </c>
      <c r="C1142" s="1"/>
      <c r="E1142" s="61"/>
      <c r="G1142" s="61"/>
      <c r="I1142" s="1">
        <v>1</v>
      </c>
      <c r="K1142" s="19">
        <v>1</v>
      </c>
      <c r="L1142" s="22"/>
      <c r="M1142" s="22"/>
      <c r="N1142" s="19">
        <v>1</v>
      </c>
      <c r="R1142" s="19">
        <v>1</v>
      </c>
    </row>
    <row r="1143" spans="1:18">
      <c r="A1143" s="7">
        <v>220</v>
      </c>
      <c r="B1143" s="4" t="s">
        <v>263</v>
      </c>
      <c r="C1143" s="1"/>
      <c r="E1143" s="61"/>
      <c r="G1143" s="61"/>
      <c r="I1143" s="1"/>
      <c r="K1143" s="19"/>
      <c r="L1143" s="22"/>
      <c r="M1143" s="22"/>
      <c r="N1143" s="19"/>
      <c r="R1143" s="19"/>
    </row>
    <row r="1144" spans="1:18">
      <c r="A1144" s="7" t="s">
        <v>355</v>
      </c>
      <c r="B1144" s="4" t="s">
        <v>358</v>
      </c>
      <c r="C1144" s="1">
        <f t="shared" si="18"/>
        <v>0</v>
      </c>
      <c r="E1144" s="61">
        <v>0</v>
      </c>
      <c r="G1144" s="61">
        <v>0</v>
      </c>
      <c r="I1144" s="1">
        <v>1</v>
      </c>
      <c r="K1144" s="19">
        <v>1</v>
      </c>
      <c r="L1144" s="22"/>
      <c r="M1144" s="22"/>
      <c r="N1144" s="19">
        <v>1</v>
      </c>
      <c r="R1144" s="19">
        <v>1</v>
      </c>
    </row>
    <row r="1145" spans="1:18">
      <c r="A1145" s="7" t="s">
        <v>356</v>
      </c>
      <c r="B1145" s="4" t="s">
        <v>359</v>
      </c>
      <c r="C1145" s="1">
        <f t="shared" si="18"/>
        <v>0</v>
      </c>
      <c r="E1145" s="61">
        <v>0</v>
      </c>
      <c r="G1145" s="61">
        <v>0</v>
      </c>
      <c r="I1145" s="1">
        <v>1</v>
      </c>
      <c r="K1145" s="19">
        <v>1</v>
      </c>
      <c r="L1145" s="22"/>
      <c r="M1145" s="22"/>
      <c r="N1145" s="19">
        <v>1</v>
      </c>
      <c r="R1145" s="19">
        <v>1</v>
      </c>
    </row>
    <row r="1146" spans="1:18">
      <c r="A1146" s="7" t="s">
        <v>264</v>
      </c>
      <c r="B1146" s="4" t="s">
        <v>360</v>
      </c>
      <c r="C1146" s="1">
        <f t="shared" si="18"/>
        <v>0</v>
      </c>
      <c r="E1146" s="61">
        <v>0</v>
      </c>
      <c r="G1146" s="61">
        <v>0</v>
      </c>
      <c r="I1146" s="1">
        <v>1</v>
      </c>
      <c r="K1146" s="19">
        <v>1</v>
      </c>
      <c r="L1146" s="22"/>
      <c r="M1146" s="22"/>
      <c r="N1146" s="19">
        <v>1</v>
      </c>
      <c r="R1146" s="19">
        <v>1</v>
      </c>
    </row>
    <row r="1147" spans="1:18">
      <c r="A1147" s="7">
        <v>221</v>
      </c>
      <c r="B1147" s="4" t="s">
        <v>265</v>
      </c>
      <c r="C1147" s="1"/>
      <c r="E1147" s="61"/>
      <c r="G1147" s="61"/>
      <c r="I1147" s="1">
        <v>1</v>
      </c>
      <c r="K1147" s="19">
        <v>1</v>
      </c>
      <c r="L1147" s="22"/>
      <c r="M1147" s="22"/>
      <c r="N1147" s="19">
        <v>1</v>
      </c>
    </row>
    <row r="1148" spans="1:18">
      <c r="A1148" s="7" t="s">
        <v>41</v>
      </c>
      <c r="B1148" s="4" t="s">
        <v>363</v>
      </c>
      <c r="C1148" s="1">
        <v>0</v>
      </c>
      <c r="E1148" s="61">
        <v>0</v>
      </c>
      <c r="G1148" s="61">
        <v>37821.841759999996</v>
      </c>
      <c r="I1148" s="1">
        <v>1</v>
      </c>
      <c r="K1148" s="19">
        <v>1</v>
      </c>
      <c r="L1148" s="22"/>
      <c r="M1148" s="22"/>
      <c r="N1148" s="19">
        <v>1</v>
      </c>
      <c r="R1148" s="19">
        <v>1</v>
      </c>
    </row>
    <row r="1149" spans="1:18">
      <c r="A1149" s="7" t="s">
        <v>266</v>
      </c>
      <c r="B1149" s="4" t="s">
        <v>364</v>
      </c>
      <c r="C1149" s="1">
        <f t="shared" si="18"/>
        <v>0</v>
      </c>
      <c r="E1149" s="61">
        <v>0</v>
      </c>
      <c r="G1149" s="61">
        <v>0</v>
      </c>
      <c r="I1149" s="1">
        <v>1</v>
      </c>
      <c r="K1149" s="19">
        <v>1</v>
      </c>
      <c r="L1149" s="22"/>
      <c r="M1149" s="22"/>
      <c r="N1149" s="19">
        <v>1</v>
      </c>
    </row>
    <row r="1150" spans="1:18">
      <c r="A1150" s="7" t="s">
        <v>267</v>
      </c>
      <c r="B1150" s="4" t="s">
        <v>393</v>
      </c>
      <c r="C1150" s="1">
        <f t="shared" si="18"/>
        <v>0</v>
      </c>
      <c r="E1150" s="61">
        <v>0</v>
      </c>
      <c r="G1150" s="61">
        <v>0</v>
      </c>
      <c r="I1150" s="1">
        <v>2</v>
      </c>
      <c r="K1150" s="19">
        <v>2</v>
      </c>
      <c r="L1150" s="22"/>
      <c r="M1150" s="22"/>
      <c r="N1150" s="19">
        <v>92924.531832461886</v>
      </c>
      <c r="R1150" s="19">
        <v>1</v>
      </c>
    </row>
    <row r="1151" spans="1:18">
      <c r="A1151" s="7" t="s">
        <v>102</v>
      </c>
      <c r="B1151" s="4" t="s">
        <v>103</v>
      </c>
      <c r="C1151" s="1">
        <f t="shared" si="18"/>
        <v>0</v>
      </c>
      <c r="E1151" s="61">
        <v>0</v>
      </c>
      <c r="G1151" s="61">
        <v>0</v>
      </c>
      <c r="I1151" s="1">
        <v>130016.97530000001</v>
      </c>
      <c r="K1151" s="19">
        <v>162712.18734599999</v>
      </c>
      <c r="L1151" s="22"/>
      <c r="M1151" s="22"/>
      <c r="N1151" s="19">
        <v>59728.508705943495</v>
      </c>
      <c r="R1151" s="19">
        <v>116826.69816187349</v>
      </c>
    </row>
    <row r="1152" spans="1:18">
      <c r="A1152" s="7" t="s">
        <v>268</v>
      </c>
      <c r="B1152" s="4" t="s">
        <v>394</v>
      </c>
      <c r="C1152" s="1">
        <f t="shared" si="18"/>
        <v>0</v>
      </c>
      <c r="E1152" s="61">
        <v>0</v>
      </c>
      <c r="G1152" s="61">
        <v>0</v>
      </c>
      <c r="I1152" s="1">
        <v>61451.304920000002</v>
      </c>
      <c r="K1152" s="19">
        <v>86045.97936550001</v>
      </c>
      <c r="L1152" s="22"/>
      <c r="M1152" s="22"/>
      <c r="N1152" s="19">
        <v>78191.630718029133</v>
      </c>
      <c r="R1152" s="19">
        <v>118600.35278309298</v>
      </c>
    </row>
    <row r="1153" spans="1:18">
      <c r="A1153" s="7" t="s">
        <v>361</v>
      </c>
      <c r="B1153" s="4" t="s">
        <v>104</v>
      </c>
      <c r="C1153" s="1">
        <f t="shared" si="18"/>
        <v>0</v>
      </c>
      <c r="E1153" s="61">
        <v>0</v>
      </c>
      <c r="G1153" s="61">
        <v>2</v>
      </c>
      <c r="I1153" s="1">
        <v>1</v>
      </c>
      <c r="K1153" s="19">
        <v>1</v>
      </c>
      <c r="L1153" s="22"/>
      <c r="M1153" s="22"/>
      <c r="N1153" s="19">
        <v>1</v>
      </c>
      <c r="R1153" s="19">
        <v>1</v>
      </c>
    </row>
    <row r="1154" spans="1:18">
      <c r="A1154" s="7" t="s">
        <v>369</v>
      </c>
      <c r="B1154" s="4" t="s">
        <v>370</v>
      </c>
      <c r="C1154" s="1">
        <f t="shared" si="18"/>
        <v>0</v>
      </c>
      <c r="E1154" s="61">
        <v>0</v>
      </c>
      <c r="G1154" s="11">
        <v>1</v>
      </c>
      <c r="I1154" s="1"/>
      <c r="K1154" s="19"/>
      <c r="L1154" s="22"/>
      <c r="M1154" s="22"/>
      <c r="N1154" s="19"/>
      <c r="R1154" s="19"/>
    </row>
    <row r="1155" spans="1:18">
      <c r="A1155" s="7" t="s">
        <v>362</v>
      </c>
      <c r="B1155" s="4" t="s">
        <v>395</v>
      </c>
      <c r="C1155" s="1">
        <v>0</v>
      </c>
      <c r="E1155" s="61">
        <v>0</v>
      </c>
      <c r="G1155" s="61">
        <v>1</v>
      </c>
      <c r="I1155" s="1">
        <v>1</v>
      </c>
      <c r="K1155" s="19">
        <v>1</v>
      </c>
      <c r="L1155" s="22"/>
      <c r="M1155" s="22"/>
      <c r="N1155" s="19">
        <v>1</v>
      </c>
      <c r="R1155" s="19">
        <v>1</v>
      </c>
    </row>
    <row r="1156" spans="1:18">
      <c r="A1156" s="7">
        <v>222</v>
      </c>
      <c r="B1156" s="4" t="s">
        <v>269</v>
      </c>
      <c r="C1156" s="1"/>
      <c r="E1156" s="61"/>
      <c r="G1156" s="4"/>
      <c r="I1156" s="1"/>
      <c r="K1156" s="22"/>
      <c r="L1156" s="22"/>
      <c r="M1156" s="22"/>
      <c r="R1156" s="19">
        <v>1</v>
      </c>
    </row>
    <row r="1157" spans="1:18">
      <c r="A1157" s="7" t="s">
        <v>421</v>
      </c>
      <c r="B1157" s="4" t="s">
        <v>105</v>
      </c>
      <c r="C1157" s="1">
        <v>0</v>
      </c>
      <c r="E1157" s="61">
        <v>0</v>
      </c>
      <c r="G1157" s="61">
        <v>0</v>
      </c>
      <c r="I1157" s="1">
        <v>1</v>
      </c>
      <c r="K1157" s="19">
        <v>1</v>
      </c>
      <c r="L1157" s="22"/>
      <c r="M1157" s="22"/>
      <c r="N1157" s="19">
        <v>1</v>
      </c>
    </row>
    <row r="1158" spans="1:18">
      <c r="A1158" s="7" t="s">
        <v>191</v>
      </c>
      <c r="B1158" s="4" t="s">
        <v>270</v>
      </c>
      <c r="C1158" s="1">
        <f t="shared" si="18"/>
        <v>0</v>
      </c>
      <c r="E1158" s="61">
        <v>0</v>
      </c>
      <c r="G1158" s="61">
        <v>0</v>
      </c>
      <c r="I1158" s="1">
        <v>1</v>
      </c>
      <c r="K1158" s="19">
        <v>1</v>
      </c>
      <c r="L1158" s="22"/>
      <c r="M1158" s="22"/>
      <c r="N1158" s="19">
        <v>1</v>
      </c>
    </row>
    <row r="1159" spans="1:18">
      <c r="A1159" s="7" t="s">
        <v>192</v>
      </c>
      <c r="B1159" s="4" t="s">
        <v>271</v>
      </c>
      <c r="C1159" s="1">
        <f t="shared" si="18"/>
        <v>0</v>
      </c>
      <c r="E1159" s="61">
        <v>0</v>
      </c>
      <c r="G1159" s="61">
        <v>0</v>
      </c>
      <c r="I1159" s="1">
        <v>1</v>
      </c>
      <c r="K1159" s="19">
        <v>1</v>
      </c>
      <c r="L1159" s="22"/>
      <c r="M1159" s="22"/>
      <c r="N1159" s="19">
        <v>1</v>
      </c>
    </row>
    <row r="1160" spans="1:18">
      <c r="A1160" s="7">
        <v>225</v>
      </c>
      <c r="B1160" s="4" t="s">
        <v>272</v>
      </c>
      <c r="C1160" s="1"/>
      <c r="E1160" s="61"/>
      <c r="G1160" s="61"/>
      <c r="I1160" s="1">
        <v>1</v>
      </c>
      <c r="K1160" s="19">
        <v>1</v>
      </c>
      <c r="L1160" s="22"/>
      <c r="M1160" s="22"/>
      <c r="N1160" s="19">
        <v>1</v>
      </c>
      <c r="R1160" s="19">
        <v>1</v>
      </c>
    </row>
    <row r="1161" spans="1:18">
      <c r="A1161" s="7" t="s">
        <v>106</v>
      </c>
      <c r="B1161" s="4" t="s">
        <v>111</v>
      </c>
      <c r="C1161" s="1">
        <f t="shared" si="18"/>
        <v>0</v>
      </c>
      <c r="E1161" s="61">
        <v>0</v>
      </c>
      <c r="G1161" s="61">
        <v>0</v>
      </c>
      <c r="I1161" s="1"/>
      <c r="K1161" s="19"/>
      <c r="L1161" s="22"/>
      <c r="M1161" s="22"/>
      <c r="N1161" s="19"/>
    </row>
    <row r="1162" spans="1:18">
      <c r="A1162" s="7" t="s">
        <v>107</v>
      </c>
      <c r="B1162" s="4" t="s">
        <v>108</v>
      </c>
      <c r="C1162" s="1">
        <f t="shared" si="18"/>
        <v>0</v>
      </c>
      <c r="E1162" s="61">
        <v>0</v>
      </c>
      <c r="G1162" s="61">
        <v>0</v>
      </c>
      <c r="I1162" s="1">
        <v>1</v>
      </c>
      <c r="K1162" s="19">
        <v>1</v>
      </c>
      <c r="L1162" s="22"/>
      <c r="M1162" s="22"/>
      <c r="N1162" s="19">
        <v>1</v>
      </c>
    </row>
    <row r="1163" spans="1:18">
      <c r="A1163" s="7" t="s">
        <v>109</v>
      </c>
      <c r="B1163" s="4" t="s">
        <v>110</v>
      </c>
      <c r="C1163" s="1">
        <f t="shared" si="18"/>
        <v>0</v>
      </c>
      <c r="E1163" s="61">
        <v>0</v>
      </c>
      <c r="G1163" s="61">
        <v>0</v>
      </c>
      <c r="I1163" s="1">
        <v>1</v>
      </c>
      <c r="K1163" s="19">
        <v>1</v>
      </c>
      <c r="L1163" s="22"/>
      <c r="M1163" s="22"/>
      <c r="N1163" s="19">
        <v>1</v>
      </c>
    </row>
    <row r="1164" spans="1:18">
      <c r="A1164" s="7" t="s">
        <v>99</v>
      </c>
      <c r="B1164" s="4" t="s">
        <v>375</v>
      </c>
      <c r="C1164" s="1">
        <f t="shared" si="18"/>
        <v>0</v>
      </c>
      <c r="E1164" s="61">
        <v>0</v>
      </c>
      <c r="G1164" s="61">
        <v>0</v>
      </c>
      <c r="I1164" s="1">
        <v>1</v>
      </c>
      <c r="K1164" s="19">
        <v>1</v>
      </c>
      <c r="L1164" s="22"/>
      <c r="M1164" s="22"/>
      <c r="N1164" s="19">
        <v>1</v>
      </c>
    </row>
    <row r="1165" spans="1:18">
      <c r="A1165" s="7">
        <v>227</v>
      </c>
      <c r="B1165" s="4" t="s">
        <v>112</v>
      </c>
      <c r="C1165" s="1"/>
      <c r="E1165" s="61"/>
      <c r="G1165" s="61"/>
      <c r="I1165" s="1">
        <v>1</v>
      </c>
      <c r="K1165" s="19">
        <v>0</v>
      </c>
      <c r="L1165" s="22"/>
      <c r="M1165" s="22"/>
      <c r="N1165" s="19">
        <v>29411</v>
      </c>
      <c r="R1165" s="19">
        <v>1</v>
      </c>
    </row>
    <row r="1166" spans="1:18">
      <c r="A1166" s="7" t="s">
        <v>115</v>
      </c>
      <c r="B1166" s="4" t="s">
        <v>116</v>
      </c>
      <c r="C1166" s="1">
        <f t="shared" si="18"/>
        <v>0</v>
      </c>
      <c r="E1166" s="61">
        <v>0</v>
      </c>
      <c r="G1166" s="61">
        <v>0</v>
      </c>
      <c r="I1166" s="1">
        <v>36497.569199999998</v>
      </c>
      <c r="K1166" s="19">
        <v>36931.261050000001</v>
      </c>
      <c r="L1166" s="22"/>
      <c r="M1166" s="22"/>
      <c r="N1166" s="19">
        <v>25268.25</v>
      </c>
      <c r="R1166" s="19">
        <v>1</v>
      </c>
    </row>
    <row r="1167" spans="1:18">
      <c r="A1167" s="7" t="s">
        <v>117</v>
      </c>
      <c r="B1167" s="4" t="s">
        <v>118</v>
      </c>
      <c r="C1167" s="1">
        <v>0</v>
      </c>
      <c r="E1167" s="61">
        <v>0</v>
      </c>
      <c r="G1167" s="61">
        <v>0</v>
      </c>
      <c r="I1167" s="1">
        <v>25466.050200000001</v>
      </c>
      <c r="K1167" s="19">
        <v>20696.65235</v>
      </c>
      <c r="L1167" s="22"/>
      <c r="M1167" s="22"/>
      <c r="N1167" s="19">
        <v>25268.25</v>
      </c>
      <c r="R1167" s="19">
        <v>1</v>
      </c>
    </row>
    <row r="1168" spans="1:18">
      <c r="A1168" s="7" t="s">
        <v>119</v>
      </c>
      <c r="B1168" s="4" t="s">
        <v>120</v>
      </c>
      <c r="C1168" s="1">
        <f t="shared" si="18"/>
        <v>0</v>
      </c>
      <c r="E1168" s="61">
        <v>0</v>
      </c>
      <c r="G1168" s="61">
        <v>2</v>
      </c>
      <c r="I1168" s="1">
        <v>1</v>
      </c>
      <c r="K1168" s="19">
        <v>1</v>
      </c>
      <c r="L1168" s="22"/>
      <c r="M1168" s="22"/>
      <c r="N1168" s="19">
        <v>536.4</v>
      </c>
      <c r="R1168" s="19">
        <v>596</v>
      </c>
    </row>
    <row r="1169" spans="1:40">
      <c r="A1169" s="7" t="s">
        <v>113</v>
      </c>
      <c r="B1169" s="4" t="s">
        <v>114</v>
      </c>
      <c r="C1169" s="1">
        <f>0+[3]RESUMEN!$F$21</f>
        <v>70460</v>
      </c>
      <c r="E1169" s="61">
        <v>0</v>
      </c>
      <c r="G1169" s="61">
        <v>19142.963758904109</v>
      </c>
      <c r="I1169" s="21"/>
      <c r="J1169" s="6"/>
      <c r="K1169" s="22"/>
      <c r="L1169" s="22"/>
      <c r="M1169" s="22"/>
      <c r="Y1169" s="22"/>
      <c r="Z1169" s="22"/>
      <c r="AN1169" s="4" t="s">
        <v>506</v>
      </c>
    </row>
    <row r="1170" spans="1:40">
      <c r="G1170" s="61"/>
      <c r="I1170" s="1"/>
      <c r="K1170" s="22"/>
      <c r="L1170" s="22"/>
      <c r="M1170" s="22"/>
      <c r="Y1170" s="22"/>
      <c r="Z1170" s="22"/>
    </row>
    <row r="1171" spans="1:40">
      <c r="B1171" s="5" t="s">
        <v>279</v>
      </c>
      <c r="C1171" s="5"/>
      <c r="D1171" s="60">
        <f>SUM(C1124:C1169)</f>
        <v>70460</v>
      </c>
      <c r="F1171" s="14">
        <v>0</v>
      </c>
      <c r="G1171" s="62"/>
      <c r="H1171" s="60">
        <f>SUM(G1124:G1169)</f>
        <v>56970.805518904104</v>
      </c>
      <c r="I1171" s="1"/>
      <c r="K1171" s="22"/>
      <c r="L1171" s="22"/>
      <c r="M1171" s="22"/>
      <c r="Y1171" s="22"/>
      <c r="Z1171" s="22"/>
    </row>
    <row r="1172" spans="1:40">
      <c r="G1172" s="61"/>
      <c r="I1172" s="1">
        <v>12000</v>
      </c>
      <c r="K1172" s="19">
        <v>12000</v>
      </c>
      <c r="L1172" s="22"/>
      <c r="M1172" s="22"/>
      <c r="N1172" s="19">
        <v>12000</v>
      </c>
      <c r="R1172" s="45">
        <v>1</v>
      </c>
      <c r="S1172" s="45"/>
      <c r="Y1172" s="22"/>
      <c r="Z1172" s="22"/>
    </row>
    <row r="1173" spans="1:40">
      <c r="A1173" s="6" t="s">
        <v>281</v>
      </c>
      <c r="B1173" s="6"/>
      <c r="C1173" s="6"/>
      <c r="D1173" s="6"/>
      <c r="G1173" s="61"/>
      <c r="I1173" s="1"/>
      <c r="K1173" s="45"/>
      <c r="L1173" s="22"/>
      <c r="M1173" s="22"/>
      <c r="N1173" s="45"/>
      <c r="R1173" s="45"/>
      <c r="S1173" s="45"/>
      <c r="Y1173" s="22"/>
      <c r="Z1173" s="22"/>
    </row>
    <row r="1174" spans="1:40">
      <c r="G1174" s="4"/>
      <c r="I1174" s="1"/>
      <c r="K1174" s="45"/>
      <c r="L1174" s="22"/>
      <c r="M1174" s="22"/>
      <c r="N1174" s="45"/>
      <c r="R1174" s="45"/>
      <c r="S1174" s="45"/>
      <c r="Y1174" s="22"/>
      <c r="Z1174" s="22"/>
    </row>
    <row r="1175" spans="1:40">
      <c r="A1175" s="7">
        <v>44</v>
      </c>
      <c r="B1175" s="4" t="s">
        <v>43</v>
      </c>
      <c r="G1175" s="4"/>
      <c r="I1175" s="1">
        <v>1</v>
      </c>
      <c r="K1175" s="45">
        <v>1</v>
      </c>
      <c r="L1175" s="33"/>
      <c r="M1175" s="33"/>
      <c r="N1175" s="45">
        <v>1</v>
      </c>
      <c r="O1175" s="33"/>
      <c r="P1175" s="33"/>
      <c r="Q1175" s="33"/>
      <c r="R1175" s="45">
        <v>1</v>
      </c>
      <c r="S1175" s="45"/>
      <c r="V1175" s="22"/>
      <c r="W1175" s="22"/>
      <c r="X1175" s="22"/>
      <c r="Y1175" s="22"/>
      <c r="Z1175" s="22"/>
    </row>
    <row r="1176" spans="1:40">
      <c r="A1176" s="7">
        <v>443</v>
      </c>
      <c r="B1176" s="4" t="s">
        <v>49</v>
      </c>
      <c r="C1176" s="61">
        <v>0</v>
      </c>
      <c r="E1176" s="61">
        <v>0</v>
      </c>
      <c r="G1176" s="61">
        <v>1</v>
      </c>
      <c r="I1176" s="1"/>
      <c r="K1176" s="45"/>
      <c r="L1176" s="33"/>
      <c r="M1176" s="33"/>
      <c r="N1176" s="45"/>
      <c r="O1176" s="33"/>
      <c r="P1176" s="33"/>
      <c r="Q1176" s="33"/>
      <c r="R1176" s="45"/>
      <c r="S1176" s="45"/>
      <c r="V1176" s="22"/>
      <c r="W1176" s="22"/>
      <c r="X1176" s="22"/>
      <c r="Y1176" s="22"/>
      <c r="Z1176" s="22"/>
    </row>
    <row r="1177" spans="1:40">
      <c r="C1177" s="61"/>
      <c r="E1177" s="61"/>
      <c r="G1177" s="61"/>
      <c r="I1177" s="1"/>
      <c r="K1177" s="45"/>
      <c r="L1177" s="22"/>
      <c r="M1177" s="22"/>
      <c r="N1177" s="45"/>
      <c r="R1177" s="45"/>
      <c r="S1177" s="45"/>
      <c r="V1177" s="22"/>
      <c r="W1177" s="22"/>
      <c r="X1177" s="22"/>
      <c r="Y1177" s="22"/>
      <c r="Z1177" s="22"/>
    </row>
    <row r="1178" spans="1:40">
      <c r="A1178" s="7">
        <v>46</v>
      </c>
      <c r="B1178" s="4" t="s">
        <v>282</v>
      </c>
      <c r="C1178" s="61"/>
      <c r="E1178" s="61"/>
      <c r="G1178" s="61"/>
      <c r="I1178" s="1">
        <v>1</v>
      </c>
      <c r="K1178" s="45">
        <v>1</v>
      </c>
      <c r="L1178" s="22"/>
      <c r="M1178" s="22"/>
      <c r="N1178" s="45">
        <v>1</v>
      </c>
      <c r="R1178" s="45"/>
      <c r="S1178" s="45"/>
      <c r="V1178" s="22"/>
      <c r="W1178" s="22"/>
      <c r="X1178" s="22"/>
      <c r="Y1178" s="22"/>
      <c r="Z1178" s="22"/>
    </row>
    <row r="1179" spans="1:40">
      <c r="A1179" s="7">
        <v>462</v>
      </c>
      <c r="B1179" s="4" t="s">
        <v>283</v>
      </c>
      <c r="C1179" s="61">
        <v>0</v>
      </c>
      <c r="E1179" s="61">
        <v>0</v>
      </c>
      <c r="G1179" s="61">
        <v>1</v>
      </c>
      <c r="I1179" s="1">
        <v>1</v>
      </c>
      <c r="K1179" s="45">
        <v>1</v>
      </c>
      <c r="L1179" s="22"/>
      <c r="M1179" s="22"/>
      <c r="N1179" s="45">
        <v>1</v>
      </c>
      <c r="R1179" s="45">
        <v>1</v>
      </c>
      <c r="S1179" s="45"/>
      <c r="V1179" s="22"/>
      <c r="W1179" s="22"/>
      <c r="X1179" s="22"/>
      <c r="Y1179" s="22"/>
      <c r="Z1179" s="22"/>
    </row>
    <row r="1180" spans="1:40">
      <c r="C1180" s="61"/>
      <c r="E1180" s="61"/>
      <c r="G1180" s="61"/>
      <c r="I1180" s="1"/>
      <c r="K1180" s="19"/>
      <c r="L1180" s="22"/>
      <c r="M1180" s="22"/>
      <c r="N1180" s="19"/>
      <c r="R1180" s="45"/>
      <c r="S1180" s="45"/>
      <c r="V1180" s="22"/>
      <c r="W1180" s="22"/>
      <c r="X1180" s="22"/>
      <c r="Y1180" s="22"/>
      <c r="Z1180" s="22"/>
    </row>
    <row r="1181" spans="1:40">
      <c r="A1181" s="7">
        <v>48</v>
      </c>
      <c r="B1181" s="4" t="s">
        <v>284</v>
      </c>
      <c r="C1181" s="61"/>
      <c r="E1181" s="61"/>
      <c r="G1181" s="61"/>
      <c r="I1181" s="66"/>
      <c r="J1181" s="60">
        <v>12003</v>
      </c>
      <c r="K1181" s="19"/>
      <c r="L1181" s="14">
        <v>12003</v>
      </c>
      <c r="M1181" s="15"/>
      <c r="N1181" s="19"/>
      <c r="O1181" s="14">
        <v>12003</v>
      </c>
      <c r="P1181" s="15"/>
      <c r="Q1181" s="15"/>
      <c r="R1181" s="45"/>
      <c r="S1181" s="46">
        <v>3</v>
      </c>
      <c r="V1181" s="22"/>
      <c r="W1181" s="22"/>
      <c r="X1181" s="22"/>
      <c r="Y1181" s="22"/>
      <c r="Z1181" s="22"/>
    </row>
    <row r="1182" spans="1:40">
      <c r="A1182" s="7">
        <v>482</v>
      </c>
      <c r="B1182" s="4" t="s">
        <v>397</v>
      </c>
      <c r="C1182" s="61">
        <v>0</v>
      </c>
      <c r="E1182" s="61">
        <v>0</v>
      </c>
      <c r="G1182" s="61">
        <v>1</v>
      </c>
      <c r="I1182" s="1"/>
      <c r="K1182" s="19"/>
      <c r="L1182" s="22"/>
      <c r="M1182" s="22"/>
      <c r="N1182" s="19"/>
      <c r="V1182" s="22"/>
      <c r="W1182" s="22"/>
      <c r="X1182" s="22"/>
      <c r="Y1182" s="22"/>
      <c r="Z1182" s="22"/>
    </row>
    <row r="1183" spans="1:40">
      <c r="A1183" s="7">
        <v>489</v>
      </c>
      <c r="B1183" s="4" t="s">
        <v>227</v>
      </c>
      <c r="C1183" s="61">
        <v>0</v>
      </c>
      <c r="E1183" s="61">
        <v>0</v>
      </c>
      <c r="G1183" s="61">
        <v>1</v>
      </c>
      <c r="I1183" s="21"/>
      <c r="J1183" s="6"/>
      <c r="K1183" s="19"/>
      <c r="L1183" s="22"/>
      <c r="M1183" s="22"/>
      <c r="N1183" s="19"/>
      <c r="V1183" s="22"/>
      <c r="W1183" s="22"/>
      <c r="X1183" s="22"/>
      <c r="Y1183" s="22"/>
      <c r="Z1183" s="22"/>
    </row>
    <row r="1184" spans="1:40">
      <c r="C1184" s="11"/>
      <c r="G1184" s="61"/>
      <c r="I1184" s="1"/>
      <c r="K1184" s="19"/>
      <c r="L1184" s="22"/>
      <c r="M1184" s="22"/>
      <c r="N1184" s="19"/>
      <c r="V1184" s="22"/>
      <c r="W1184" s="22"/>
      <c r="X1184" s="22"/>
      <c r="Y1184" s="22"/>
      <c r="Z1184" s="22"/>
    </row>
    <row r="1185" spans="1:26">
      <c r="B1185" s="5" t="s">
        <v>236</v>
      </c>
      <c r="C1185" s="11"/>
      <c r="D1185" s="14">
        <f>SUM(C1176:C1183)</f>
        <v>0</v>
      </c>
      <c r="E1185" s="61"/>
      <c r="F1185" s="14">
        <v>0</v>
      </c>
      <c r="G1185" s="62"/>
      <c r="H1185" s="60">
        <f>SUM(G1176:G1183)</f>
        <v>4</v>
      </c>
      <c r="I1185" s="1"/>
      <c r="L1185" s="22"/>
      <c r="M1185" s="22"/>
      <c r="N1185" s="19"/>
      <c r="V1185" s="22"/>
      <c r="W1185" s="22"/>
      <c r="X1185" s="22"/>
      <c r="Y1185" s="22"/>
      <c r="Z1185" s="22"/>
    </row>
    <row r="1186" spans="1:26">
      <c r="G1186" s="61"/>
      <c r="I1186" s="1">
        <v>1</v>
      </c>
      <c r="K1186" s="34">
        <v>1</v>
      </c>
      <c r="L1186" s="22"/>
      <c r="M1186" s="22"/>
      <c r="N1186" s="19">
        <v>1</v>
      </c>
      <c r="R1186" s="19">
        <v>1</v>
      </c>
      <c r="T1186" s="22">
        <v>100</v>
      </c>
      <c r="V1186" s="22"/>
      <c r="W1186" s="22"/>
      <c r="X1186" s="22"/>
      <c r="Y1186" s="22"/>
      <c r="Z1186" s="22"/>
    </row>
    <row r="1187" spans="1:26">
      <c r="A1187" s="6" t="s">
        <v>285</v>
      </c>
      <c r="B1187" s="6"/>
      <c r="C1187" s="6"/>
      <c r="D1187" s="6"/>
      <c r="G1187" s="61"/>
      <c r="I1187" s="1">
        <v>1</v>
      </c>
      <c r="K1187" s="34">
        <v>1</v>
      </c>
      <c r="L1187" s="22"/>
      <c r="M1187" s="22"/>
      <c r="N1187" s="19">
        <v>1</v>
      </c>
      <c r="R1187" s="19">
        <v>1</v>
      </c>
      <c r="T1187" s="22">
        <v>101</v>
      </c>
      <c r="V1187" s="22"/>
      <c r="W1187" s="22"/>
      <c r="X1187" s="22"/>
      <c r="Y1187" s="22"/>
      <c r="Z1187" s="22"/>
    </row>
    <row r="1188" spans="1:26">
      <c r="G1188" s="4"/>
      <c r="I1188" s="1"/>
      <c r="K1188" s="34"/>
      <c r="L1188" s="22"/>
      <c r="M1188" s="22"/>
      <c r="N1188" s="19"/>
      <c r="R1188" s="19"/>
      <c r="V1188" s="22"/>
      <c r="W1188" s="22"/>
      <c r="X1188" s="22"/>
      <c r="Y1188" s="22"/>
      <c r="Z1188" s="22"/>
    </row>
    <row r="1189" spans="1:26">
      <c r="A1189" s="7">
        <v>60</v>
      </c>
      <c r="B1189" s="4" t="s">
        <v>316</v>
      </c>
      <c r="G1189" s="4"/>
      <c r="I1189" s="1"/>
      <c r="K1189" s="34"/>
      <c r="L1189" s="22"/>
      <c r="M1189" s="22"/>
      <c r="N1189" s="19"/>
      <c r="R1189" s="19"/>
      <c r="V1189" s="22"/>
      <c r="W1189" s="22"/>
      <c r="X1189" s="22"/>
      <c r="Y1189" s="22"/>
      <c r="Z1189" s="22"/>
    </row>
    <row r="1190" spans="1:26">
      <c r="A1190" s="7">
        <v>600</v>
      </c>
      <c r="B1190" s="4" t="s">
        <v>398</v>
      </c>
      <c r="C1190" s="61">
        <f>'[4]PARTIDAS PRG'!$D100</f>
        <v>0</v>
      </c>
      <c r="E1190" s="61">
        <v>0</v>
      </c>
      <c r="F1190" s="1"/>
      <c r="G1190" s="61">
        <f>+'[4]PARTIDAS PRG'!$I100</f>
        <v>0</v>
      </c>
      <c r="I1190" s="1">
        <v>1</v>
      </c>
      <c r="K1190" s="34">
        <v>1</v>
      </c>
      <c r="L1190" s="22"/>
      <c r="M1190" s="22"/>
      <c r="N1190" s="19">
        <v>1</v>
      </c>
      <c r="R1190" s="19">
        <v>1</v>
      </c>
      <c r="T1190" s="22">
        <v>102</v>
      </c>
      <c r="V1190" s="22"/>
      <c r="W1190" s="22"/>
      <c r="X1190" s="22"/>
      <c r="Y1190" s="22"/>
      <c r="Z1190" s="22"/>
    </row>
    <row r="1191" spans="1:26">
      <c r="A1191" s="7">
        <v>609</v>
      </c>
      <c r="B1191" s="4" t="s">
        <v>399</v>
      </c>
      <c r="C1191" s="61">
        <f>'[4]PARTIDAS PRG'!$D101</f>
        <v>0</v>
      </c>
      <c r="E1191" s="61">
        <v>0</v>
      </c>
      <c r="F1191" s="1"/>
      <c r="G1191" s="61">
        <f>+'[4]PARTIDAS PRG'!$I101</f>
        <v>0</v>
      </c>
      <c r="I1191" s="1">
        <v>1</v>
      </c>
      <c r="K1191" s="34">
        <v>1</v>
      </c>
      <c r="L1191" s="22"/>
      <c r="M1191" s="22"/>
      <c r="N1191" s="19">
        <v>1</v>
      </c>
      <c r="R1191" s="19">
        <v>1</v>
      </c>
      <c r="T1191" s="22">
        <v>103</v>
      </c>
      <c r="V1191" s="22"/>
      <c r="W1191" s="22"/>
      <c r="X1191" s="22"/>
      <c r="Y1191" s="22"/>
      <c r="Z1191" s="22"/>
    </row>
    <row r="1192" spans="1:26">
      <c r="A1192" s="7"/>
      <c r="C1192" s="61"/>
      <c r="E1192" s="61"/>
      <c r="F1192" s="1"/>
      <c r="G1192" s="61"/>
      <c r="I1192" s="1"/>
      <c r="K1192" s="34"/>
      <c r="L1192" s="22"/>
      <c r="M1192" s="22"/>
      <c r="N1192" s="19"/>
      <c r="R1192" s="19"/>
      <c r="V1192" s="22"/>
      <c r="W1192" s="22"/>
      <c r="X1192" s="22"/>
      <c r="Y1192" s="22"/>
      <c r="Z1192" s="22"/>
    </row>
    <row r="1193" spans="1:26">
      <c r="A1193" s="7">
        <v>61</v>
      </c>
      <c r="B1193" s="4" t="s">
        <v>401</v>
      </c>
      <c r="C1193" s="61"/>
      <c r="E1193" s="1"/>
      <c r="F1193" s="1"/>
      <c r="G1193" s="61"/>
      <c r="I1193" s="1"/>
      <c r="K1193" s="34"/>
      <c r="L1193" s="22"/>
      <c r="M1193" s="22"/>
      <c r="N1193" s="19"/>
      <c r="R1193" s="19"/>
      <c r="V1193" s="22"/>
      <c r="W1193" s="22"/>
      <c r="X1193" s="22"/>
      <c r="Y1193" s="22"/>
      <c r="Z1193" s="22"/>
    </row>
    <row r="1194" spans="1:26">
      <c r="A1194" s="7">
        <v>610</v>
      </c>
      <c r="B1194" s="4" t="s">
        <v>398</v>
      </c>
      <c r="C1194" s="61">
        <f>'[4]PARTIDAS PRG'!$D102</f>
        <v>0</v>
      </c>
      <c r="E1194" s="61">
        <v>0</v>
      </c>
      <c r="F1194" s="1"/>
      <c r="G1194" s="61">
        <f>+'[4]PARTIDAS PRG'!$I102</f>
        <v>0</v>
      </c>
      <c r="I1194" s="1">
        <v>1</v>
      </c>
      <c r="K1194" s="34">
        <v>1</v>
      </c>
      <c r="L1194" s="22"/>
      <c r="M1194" s="22"/>
      <c r="N1194" s="19">
        <v>1</v>
      </c>
      <c r="R1194" s="19">
        <v>1</v>
      </c>
      <c r="T1194" s="22">
        <v>104</v>
      </c>
      <c r="V1194" s="22"/>
      <c r="W1194" s="22"/>
      <c r="X1194" s="22"/>
      <c r="Y1194" s="22"/>
      <c r="Z1194" s="22"/>
    </row>
    <row r="1195" spans="1:26">
      <c r="A1195" s="7">
        <v>619</v>
      </c>
      <c r="B1195" s="4" t="s">
        <v>400</v>
      </c>
      <c r="C1195" s="61">
        <f>'[4]PARTIDAS PRG'!$D103</f>
        <v>0</v>
      </c>
      <c r="E1195" s="61">
        <v>0</v>
      </c>
      <c r="F1195" s="1"/>
      <c r="G1195" s="61">
        <f>+'[4]PARTIDAS PRG'!$I103</f>
        <v>0</v>
      </c>
      <c r="I1195" s="1">
        <v>350777.44333333347</v>
      </c>
      <c r="J1195" s="1"/>
      <c r="K1195" s="34">
        <v>1</v>
      </c>
      <c r="L1195" s="22"/>
      <c r="M1195" s="22"/>
      <c r="N1195" s="19">
        <v>1</v>
      </c>
      <c r="R1195" s="19">
        <v>1043404.9</v>
      </c>
      <c r="T1195" s="22">
        <v>105</v>
      </c>
      <c r="V1195" s="22"/>
      <c r="W1195" s="22"/>
      <c r="X1195" s="22"/>
      <c r="Y1195" s="22"/>
      <c r="Z1195" s="22"/>
    </row>
    <row r="1196" spans="1:26">
      <c r="A1196" s="7"/>
      <c r="C1196" s="61"/>
      <c r="E1196" s="61"/>
      <c r="F1196" s="1"/>
      <c r="G1196" s="61"/>
      <c r="I1196" s="1">
        <v>1</v>
      </c>
      <c r="K1196" s="34">
        <v>1</v>
      </c>
      <c r="L1196" s="22"/>
      <c r="M1196" s="22"/>
      <c r="N1196" s="19">
        <v>1</v>
      </c>
      <c r="R1196" s="19">
        <v>1</v>
      </c>
      <c r="T1196" s="22">
        <v>106</v>
      </c>
      <c r="V1196" s="22"/>
      <c r="W1196" s="22"/>
      <c r="X1196" s="22"/>
      <c r="Y1196" s="22"/>
      <c r="Z1196" s="22"/>
    </row>
    <row r="1197" spans="1:26">
      <c r="A1197" s="7">
        <v>62</v>
      </c>
      <c r="B1197" s="4" t="s">
        <v>317</v>
      </c>
      <c r="C1197" s="61"/>
      <c r="E1197" s="1"/>
      <c r="F1197" s="1"/>
      <c r="G1197" s="61"/>
      <c r="I1197" s="1">
        <v>1</v>
      </c>
      <c r="K1197" s="34">
        <v>1</v>
      </c>
      <c r="L1197" s="22"/>
      <c r="M1197" s="22"/>
      <c r="N1197" s="19">
        <v>1</v>
      </c>
      <c r="R1197" s="19">
        <v>1</v>
      </c>
      <c r="T1197" s="22">
        <v>107</v>
      </c>
      <c r="V1197" s="22"/>
      <c r="W1197" s="22"/>
      <c r="X1197" s="22"/>
      <c r="Y1197" s="22"/>
      <c r="Z1197" s="22"/>
    </row>
    <row r="1198" spans="1:26">
      <c r="A1198" s="7">
        <v>621</v>
      </c>
      <c r="B1198" s="4" t="s">
        <v>286</v>
      </c>
      <c r="C1198" s="61">
        <f>'[4]PARTIDAS PRG'!$D104</f>
        <v>0</v>
      </c>
      <c r="E1198" s="61">
        <v>0</v>
      </c>
      <c r="F1198" s="1"/>
      <c r="G1198" s="61">
        <f>+'[4]PARTIDAS PRG'!$I104</f>
        <v>0</v>
      </c>
      <c r="I1198" s="1">
        <v>1</v>
      </c>
      <c r="K1198" s="34">
        <v>1</v>
      </c>
      <c r="L1198" s="22"/>
      <c r="M1198" s="22"/>
      <c r="N1198" s="19">
        <v>1</v>
      </c>
      <c r="R1198" s="19">
        <v>1</v>
      </c>
      <c r="T1198" s="22">
        <v>108</v>
      </c>
      <c r="V1198" s="22"/>
      <c r="W1198" s="22"/>
      <c r="X1198" s="22"/>
      <c r="Y1198" s="22"/>
      <c r="Z1198" s="22"/>
    </row>
    <row r="1199" spans="1:26">
      <c r="A1199" s="7">
        <v>622</v>
      </c>
      <c r="B1199" s="4" t="s">
        <v>258</v>
      </c>
      <c r="C1199" s="61">
        <f>'[4]PARTIDAS PRG'!$D105</f>
        <v>0</v>
      </c>
      <c r="E1199" s="61">
        <v>15500</v>
      </c>
      <c r="F1199" s="1"/>
      <c r="G1199" s="61">
        <f>+'[4]PARTIDAS PRG'!$I105</f>
        <v>0</v>
      </c>
      <c r="I1199" s="1">
        <v>1</v>
      </c>
      <c r="K1199" s="34">
        <v>1</v>
      </c>
      <c r="L1199" s="22"/>
      <c r="M1199" s="22"/>
      <c r="N1199" s="19">
        <v>1</v>
      </c>
      <c r="R1199" s="19">
        <v>1</v>
      </c>
      <c r="T1199" s="22">
        <v>109</v>
      </c>
      <c r="V1199" s="22"/>
      <c r="W1199" s="22"/>
      <c r="X1199" s="22"/>
      <c r="Y1199" s="22"/>
      <c r="Z1199" s="22"/>
    </row>
    <row r="1200" spans="1:26">
      <c r="A1200" s="7">
        <v>623</v>
      </c>
      <c r="B1200" s="4" t="s">
        <v>46</v>
      </c>
      <c r="C1200" s="61">
        <f>'[4]PARTIDAS PRG'!$D106</f>
        <v>0</v>
      </c>
      <c r="E1200" s="61">
        <v>0</v>
      </c>
      <c r="F1200" s="1"/>
      <c r="G1200" s="61">
        <f>+'[4]PARTIDAS PRG'!$I106</f>
        <v>0</v>
      </c>
      <c r="I1200" s="1">
        <v>1</v>
      </c>
      <c r="K1200" s="34">
        <v>1</v>
      </c>
      <c r="L1200" s="22"/>
      <c r="M1200" s="22"/>
      <c r="N1200" s="19">
        <v>1</v>
      </c>
      <c r="R1200" s="19">
        <v>1</v>
      </c>
      <c r="T1200" s="22">
        <v>110</v>
      </c>
      <c r="V1200" s="22"/>
      <c r="W1200" s="22"/>
      <c r="X1200" s="22"/>
      <c r="Y1200" s="22"/>
      <c r="Z1200" s="22"/>
    </row>
    <row r="1201" spans="1:26">
      <c r="A1201" s="7">
        <v>624</v>
      </c>
      <c r="B1201" s="4" t="s">
        <v>259</v>
      </c>
      <c r="C1201" s="61">
        <f>'[4]PARTIDAS PRG'!$D107</f>
        <v>0</v>
      </c>
      <c r="E1201" s="61">
        <v>0</v>
      </c>
      <c r="F1201" s="1"/>
      <c r="G1201" s="61">
        <f>+'[4]PARTIDAS PRG'!$I107</f>
        <v>0</v>
      </c>
      <c r="I1201" s="1">
        <v>1</v>
      </c>
      <c r="K1201" s="34">
        <v>1</v>
      </c>
      <c r="L1201" s="22"/>
      <c r="M1201" s="22"/>
      <c r="N1201" s="19">
        <v>1</v>
      </c>
      <c r="R1201" s="19">
        <v>91</v>
      </c>
      <c r="T1201" s="22">
        <v>111</v>
      </c>
      <c r="V1201" s="22"/>
      <c r="W1201" s="22"/>
      <c r="X1201" s="22"/>
      <c r="Y1201" s="22"/>
      <c r="Z1201" s="22"/>
    </row>
    <row r="1202" spans="1:26">
      <c r="A1202" s="7">
        <v>625</v>
      </c>
      <c r="B1202" s="4" t="s">
        <v>44</v>
      </c>
      <c r="C1202" s="61">
        <f>'[4]PARTIDAS PRG'!$D108</f>
        <v>0</v>
      </c>
      <c r="E1202" s="61">
        <v>0</v>
      </c>
      <c r="F1202" s="1"/>
      <c r="G1202" s="61">
        <f>+'[4]PARTIDAS PRG'!$I108</f>
        <v>0</v>
      </c>
      <c r="I1202" s="1"/>
      <c r="K1202" s="34"/>
      <c r="L1202" s="22"/>
      <c r="M1202" s="22"/>
      <c r="N1202" s="19"/>
      <c r="R1202" s="19"/>
      <c r="V1202" s="22"/>
      <c r="W1202" s="22"/>
      <c r="X1202" s="22"/>
      <c r="Y1202" s="22"/>
      <c r="Z1202" s="22"/>
    </row>
    <row r="1203" spans="1:26">
      <c r="A1203" s="7">
        <v>626</v>
      </c>
      <c r="B1203" s="4" t="s">
        <v>260</v>
      </c>
      <c r="C1203" s="61">
        <f>'[4]PARTIDAS PRG'!$D109</f>
        <v>0</v>
      </c>
      <c r="E1203" s="61">
        <v>0</v>
      </c>
      <c r="F1203" s="1"/>
      <c r="G1203" s="61">
        <f>+'[4]PARTIDAS PRG'!$I109</f>
        <v>0</v>
      </c>
      <c r="I1203" s="1"/>
      <c r="K1203" s="34"/>
      <c r="L1203" s="22"/>
      <c r="M1203" s="22"/>
      <c r="N1203" s="19"/>
      <c r="R1203" s="19"/>
      <c r="V1203" s="22"/>
      <c r="W1203" s="22"/>
      <c r="X1203" s="22"/>
      <c r="Y1203" s="22"/>
      <c r="Z1203" s="22"/>
    </row>
    <row r="1204" spans="1:26">
      <c r="A1204" s="7">
        <v>627</v>
      </c>
      <c r="B1204" s="4" t="s">
        <v>287</v>
      </c>
      <c r="C1204" s="61">
        <f>'[4]PARTIDAS PRG'!$D110</f>
        <v>0</v>
      </c>
      <c r="E1204" s="61">
        <v>0</v>
      </c>
      <c r="F1204" s="1"/>
      <c r="G1204" s="61">
        <f>+'[4]PARTIDAS PRG'!$I110</f>
        <v>0</v>
      </c>
      <c r="I1204" s="1">
        <v>1</v>
      </c>
      <c r="K1204" s="34">
        <v>1</v>
      </c>
      <c r="L1204" s="22"/>
      <c r="M1204" s="22"/>
      <c r="N1204" s="19">
        <v>1</v>
      </c>
      <c r="R1204" s="19">
        <v>1</v>
      </c>
      <c r="T1204" s="22">
        <v>112</v>
      </c>
      <c r="V1204" s="22"/>
      <c r="W1204" s="22"/>
      <c r="X1204" s="22"/>
      <c r="Y1204" s="22"/>
      <c r="Z1204" s="22"/>
    </row>
    <row r="1205" spans="1:26">
      <c r="A1205" s="7">
        <v>629</v>
      </c>
      <c r="B1205" s="4" t="s">
        <v>45</v>
      </c>
      <c r="C1205" s="61">
        <f>'[4]PARTIDAS PRG'!$D111</f>
        <v>0</v>
      </c>
      <c r="E1205" s="61">
        <v>0</v>
      </c>
      <c r="F1205" s="1"/>
      <c r="G1205" s="61">
        <f>+'[4]PARTIDAS PRG'!$I111</f>
        <v>0</v>
      </c>
      <c r="I1205" s="1">
        <v>0</v>
      </c>
      <c r="K1205" s="34">
        <v>1</v>
      </c>
      <c r="L1205" s="22"/>
      <c r="M1205" s="22"/>
      <c r="N1205" s="19">
        <v>1</v>
      </c>
      <c r="R1205" s="19">
        <v>1</v>
      </c>
      <c r="T1205" s="22">
        <v>113</v>
      </c>
      <c r="V1205" s="22"/>
      <c r="W1205" s="22"/>
      <c r="X1205" s="22"/>
      <c r="Y1205" s="22"/>
      <c r="Z1205" s="22"/>
    </row>
    <row r="1206" spans="1:26">
      <c r="A1206" s="7"/>
      <c r="C1206" s="61"/>
      <c r="E1206" s="61"/>
      <c r="F1206" s="1"/>
      <c r="G1206" s="61"/>
      <c r="I1206" s="1">
        <v>1</v>
      </c>
      <c r="K1206" s="34">
        <v>1</v>
      </c>
      <c r="L1206" s="22"/>
      <c r="M1206" s="22"/>
      <c r="N1206" s="19">
        <v>1</v>
      </c>
      <c r="R1206" s="19">
        <v>1</v>
      </c>
      <c r="T1206" s="22">
        <v>114</v>
      </c>
      <c r="V1206" s="22"/>
      <c r="W1206" s="22"/>
      <c r="X1206" s="22"/>
      <c r="Y1206" s="22"/>
      <c r="Z1206" s="22"/>
    </row>
    <row r="1207" spans="1:26">
      <c r="A1207" s="7">
        <v>63</v>
      </c>
      <c r="B1207" s="4" t="s">
        <v>288</v>
      </c>
      <c r="C1207" s="61"/>
      <c r="E1207" s="61"/>
      <c r="F1207" s="1"/>
      <c r="G1207" s="61"/>
      <c r="I1207" s="1">
        <v>1</v>
      </c>
      <c r="K1207" s="34">
        <v>1</v>
      </c>
      <c r="L1207" s="22"/>
      <c r="M1207" s="22"/>
      <c r="N1207" s="19">
        <v>1</v>
      </c>
      <c r="R1207" s="19">
        <v>1</v>
      </c>
      <c r="T1207" s="22">
        <v>115</v>
      </c>
      <c r="V1207" s="22"/>
      <c r="W1207" s="22"/>
      <c r="X1207" s="22"/>
      <c r="Y1207" s="22"/>
      <c r="Z1207" s="22"/>
    </row>
    <row r="1208" spans="1:26">
      <c r="A1208" s="7">
        <v>631</v>
      </c>
      <c r="B1208" s="4" t="s">
        <v>286</v>
      </c>
      <c r="C1208" s="61">
        <f>'[4]PARTIDAS PRG'!$D112</f>
        <v>0</v>
      </c>
      <c r="E1208" s="61">
        <v>0</v>
      </c>
      <c r="F1208" s="1"/>
      <c r="G1208" s="4"/>
      <c r="I1208" s="1">
        <v>1</v>
      </c>
      <c r="K1208" s="34">
        <v>1</v>
      </c>
      <c r="L1208" s="22"/>
      <c r="M1208" s="22"/>
      <c r="N1208" s="19">
        <v>1</v>
      </c>
      <c r="R1208" s="19">
        <v>1</v>
      </c>
      <c r="T1208" s="22">
        <v>116</v>
      </c>
      <c r="V1208" s="22"/>
      <c r="W1208" s="22"/>
      <c r="X1208" s="22"/>
      <c r="Y1208" s="22"/>
      <c r="Z1208" s="22"/>
    </row>
    <row r="1209" spans="1:26">
      <c r="A1209" s="7">
        <v>632</v>
      </c>
      <c r="B1209" s="4" t="s">
        <v>258</v>
      </c>
      <c r="C1209" s="61">
        <f>'[4]PARTIDAS PRG'!$D113</f>
        <v>0</v>
      </c>
      <c r="E1209" s="61">
        <v>0</v>
      </c>
      <c r="F1209" s="1"/>
      <c r="G1209" s="61">
        <f>+'[4]PARTIDAS PRG'!$I112</f>
        <v>0</v>
      </c>
      <c r="I1209" s="1">
        <v>1</v>
      </c>
      <c r="K1209" s="34">
        <v>1</v>
      </c>
      <c r="L1209" s="22"/>
      <c r="M1209" s="22"/>
      <c r="N1209" s="19">
        <v>1</v>
      </c>
      <c r="R1209" s="19">
        <v>1</v>
      </c>
      <c r="T1209" s="22">
        <v>117</v>
      </c>
      <c r="V1209" s="22"/>
      <c r="W1209" s="22"/>
      <c r="X1209" s="22"/>
      <c r="Y1209" s="22"/>
      <c r="Z1209" s="22"/>
    </row>
    <row r="1210" spans="1:26">
      <c r="A1210" s="7">
        <v>633</v>
      </c>
      <c r="B1210" s="4" t="s">
        <v>46</v>
      </c>
      <c r="C1210" s="61">
        <f>'[4]PARTIDAS PRG'!$D114</f>
        <v>0</v>
      </c>
      <c r="E1210" s="61">
        <v>0</v>
      </c>
      <c r="F1210" s="1"/>
      <c r="G1210" s="61">
        <f>+'[4]PARTIDAS PRG'!$I113</f>
        <v>0</v>
      </c>
      <c r="I1210" s="1">
        <v>1</v>
      </c>
      <c r="K1210" s="34">
        <v>1</v>
      </c>
      <c r="L1210" s="22"/>
      <c r="M1210" s="22"/>
      <c r="N1210" s="19">
        <v>1</v>
      </c>
      <c r="R1210" s="19">
        <v>1</v>
      </c>
      <c r="T1210" s="22">
        <v>118</v>
      </c>
      <c r="V1210" s="22"/>
      <c r="W1210" s="22"/>
      <c r="X1210" s="22"/>
      <c r="Y1210" s="22"/>
      <c r="Z1210" s="22"/>
    </row>
    <row r="1211" spans="1:26">
      <c r="A1211" s="7">
        <v>634</v>
      </c>
      <c r="B1211" s="4" t="s">
        <v>259</v>
      </c>
      <c r="C1211" s="61">
        <f>'[4]PARTIDAS PRG'!$D115</f>
        <v>0</v>
      </c>
      <c r="E1211" s="61">
        <v>0</v>
      </c>
      <c r="F1211" s="1"/>
      <c r="G1211" s="61">
        <f>+'[4]PARTIDAS PRG'!$I114</f>
        <v>0</v>
      </c>
      <c r="I1211" s="1">
        <v>1</v>
      </c>
      <c r="K1211" s="34">
        <v>1</v>
      </c>
      <c r="L1211" s="22"/>
      <c r="M1211" s="22"/>
      <c r="N1211" s="19">
        <v>1</v>
      </c>
      <c r="R1211" s="19">
        <v>1</v>
      </c>
      <c r="T1211" s="22">
        <v>119</v>
      </c>
      <c r="V1211" s="22"/>
      <c r="W1211" s="22"/>
      <c r="X1211" s="22"/>
    </row>
    <row r="1212" spans="1:26">
      <c r="A1212" s="7">
        <v>635</v>
      </c>
      <c r="B1212" s="4" t="s">
        <v>44</v>
      </c>
      <c r="C1212" s="61">
        <f>'[4]PARTIDAS PRG'!$D116</f>
        <v>0</v>
      </c>
      <c r="E1212" s="61">
        <v>0</v>
      </c>
      <c r="F1212" s="1"/>
      <c r="G1212" s="61">
        <f>+'[4]PARTIDAS PRG'!$I115</f>
        <v>0</v>
      </c>
      <c r="I1212" s="1"/>
      <c r="K1212" s="34"/>
      <c r="L1212" s="22"/>
      <c r="M1212" s="22"/>
      <c r="N1212" s="19"/>
      <c r="R1212" s="19"/>
      <c r="V1212" s="22"/>
      <c r="W1212" s="22"/>
      <c r="X1212" s="22"/>
    </row>
    <row r="1213" spans="1:26">
      <c r="A1213" s="7">
        <v>636</v>
      </c>
      <c r="B1213" s="4" t="s">
        <v>260</v>
      </c>
      <c r="C1213" s="61">
        <f>'[4]PARTIDAS PRG'!$D117</f>
        <v>0</v>
      </c>
      <c r="E1213" s="61">
        <v>0</v>
      </c>
      <c r="F1213" s="1"/>
      <c r="G1213" s="61">
        <f>+'[4]PARTIDAS PRG'!$I116</f>
        <v>0</v>
      </c>
      <c r="I1213" s="1"/>
      <c r="K1213" s="34"/>
      <c r="L1213" s="22"/>
      <c r="M1213" s="22"/>
      <c r="N1213" s="19"/>
      <c r="R1213" s="19"/>
      <c r="V1213" s="22"/>
      <c r="W1213" s="22"/>
      <c r="X1213" s="22"/>
    </row>
    <row r="1214" spans="1:26">
      <c r="A1214" s="7">
        <v>637</v>
      </c>
      <c r="B1214" s="4" t="s">
        <v>287</v>
      </c>
      <c r="C1214" s="61">
        <f>'[4]PARTIDAS PRG'!$D118</f>
        <v>0</v>
      </c>
      <c r="E1214" s="61">
        <v>0</v>
      </c>
      <c r="F1214" s="1"/>
      <c r="G1214" s="61">
        <f>+'[4]PARTIDAS PRG'!$I117</f>
        <v>0</v>
      </c>
      <c r="I1214" s="1">
        <v>1</v>
      </c>
      <c r="K1214" s="34">
        <v>1</v>
      </c>
      <c r="L1214" s="22"/>
      <c r="M1214" s="22"/>
      <c r="N1214" s="19">
        <v>1</v>
      </c>
      <c r="R1214" s="19">
        <v>1</v>
      </c>
      <c r="T1214" s="22">
        <v>120</v>
      </c>
      <c r="V1214" s="22"/>
      <c r="W1214" s="22"/>
      <c r="X1214" s="22"/>
    </row>
    <row r="1215" spans="1:26">
      <c r="A1215" s="7">
        <v>639</v>
      </c>
      <c r="B1215" s="4" t="s">
        <v>47</v>
      </c>
      <c r="C1215" s="61">
        <f>'[4]PARTIDAS PRG'!$D119</f>
        <v>0</v>
      </c>
      <c r="E1215" s="61">
        <v>0</v>
      </c>
      <c r="F1215" s="1"/>
      <c r="G1215" s="61">
        <f>+'[4]PARTIDAS PRG'!$I118</f>
        <v>0</v>
      </c>
      <c r="I1215" s="1">
        <v>1</v>
      </c>
      <c r="K1215" s="34">
        <v>1</v>
      </c>
      <c r="L1215" s="22"/>
      <c r="M1215" s="22"/>
      <c r="N1215" s="19">
        <v>1</v>
      </c>
      <c r="R1215" s="19"/>
      <c r="T1215" s="22">
        <v>121</v>
      </c>
      <c r="V1215" s="22"/>
      <c r="W1215" s="22"/>
      <c r="X1215" s="22"/>
    </row>
    <row r="1216" spans="1:26">
      <c r="A1216" s="7"/>
      <c r="C1216" s="61"/>
      <c r="E1216" s="61"/>
      <c r="F1216" s="1"/>
      <c r="G1216" s="61">
        <f>+'[4]PARTIDAS PRG'!$I119</f>
        <v>0</v>
      </c>
      <c r="I1216" s="1"/>
      <c r="K1216" s="22"/>
      <c r="L1216" s="22"/>
      <c r="M1216" s="22"/>
      <c r="V1216" s="22"/>
      <c r="W1216" s="22"/>
      <c r="X1216" s="22"/>
    </row>
    <row r="1217" spans="1:20">
      <c r="A1217" s="7">
        <v>64</v>
      </c>
      <c r="B1217" s="4" t="s">
        <v>402</v>
      </c>
      <c r="C1217" s="61"/>
      <c r="E1217" s="61"/>
      <c r="F1217" s="1"/>
      <c r="G1217" s="61"/>
      <c r="I1217" s="1"/>
    </row>
    <row r="1218" spans="1:20">
      <c r="A1218" s="7">
        <v>640</v>
      </c>
      <c r="B1218" s="4" t="s">
        <v>402</v>
      </c>
      <c r="C1218" s="61">
        <f>'[4]PARTIDAS PRG'!$D120</f>
        <v>0</v>
      </c>
      <c r="E1218" s="61">
        <v>0</v>
      </c>
      <c r="F1218" s="1"/>
      <c r="G1218" s="61"/>
      <c r="I1218" s="1">
        <v>0</v>
      </c>
      <c r="T1218" s="22">
        <v>122</v>
      </c>
    </row>
    <row r="1219" spans="1:20">
      <c r="A1219" s="7">
        <v>641</v>
      </c>
      <c r="B1219" s="4" t="s">
        <v>48</v>
      </c>
      <c r="C1219" s="61">
        <f>'[4]PARTIDAS PRG'!$D121</f>
        <v>0</v>
      </c>
      <c r="E1219" s="61">
        <v>0</v>
      </c>
      <c r="F1219" s="1"/>
      <c r="G1219" s="61">
        <f>+'[4]PARTIDAS PRG'!$I120</f>
        <v>0</v>
      </c>
      <c r="I1219" s="66"/>
      <c r="J1219" s="60">
        <v>350797.44333333347</v>
      </c>
      <c r="K1219" s="22"/>
      <c r="L1219" s="14">
        <v>22</v>
      </c>
      <c r="M1219" s="15"/>
      <c r="O1219" s="14">
        <v>22</v>
      </c>
      <c r="P1219" s="15"/>
      <c r="Q1219" s="15"/>
      <c r="S1219" s="14">
        <v>1043514.9</v>
      </c>
    </row>
    <row r="1220" spans="1:20">
      <c r="A1220" s="7"/>
      <c r="C1220" s="61"/>
      <c r="E1220" s="61"/>
      <c r="F1220" s="1"/>
      <c r="G1220" s="61">
        <f>+'[4]PARTIDAS PRG'!$I121</f>
        <v>0</v>
      </c>
      <c r="I1220" s="1"/>
      <c r="L1220" s="22"/>
      <c r="M1220" s="22"/>
      <c r="N1220" s="4"/>
    </row>
    <row r="1221" spans="1:20">
      <c r="A1221" s="7">
        <v>65</v>
      </c>
      <c r="B1221" s="4" t="s">
        <v>462</v>
      </c>
      <c r="C1221" s="61"/>
      <c r="E1221" s="61"/>
      <c r="F1221" s="1"/>
      <c r="G1221" s="61"/>
      <c r="I1221" s="21"/>
      <c r="J1221" s="6"/>
      <c r="K1221" s="22"/>
      <c r="L1221" s="22"/>
      <c r="M1221" s="22"/>
    </row>
    <row r="1222" spans="1:20">
      <c r="A1222" s="7" t="s">
        <v>380</v>
      </c>
      <c r="B1222" s="4" t="s">
        <v>382</v>
      </c>
      <c r="C1222" s="61">
        <f>'[4]PARTIDAS PRG'!$D122</f>
        <v>0</v>
      </c>
      <c r="E1222" s="61">
        <v>0</v>
      </c>
      <c r="F1222" s="1"/>
      <c r="G1222" s="61"/>
      <c r="I1222" s="1"/>
      <c r="K1222" s="22"/>
      <c r="L1222" s="22"/>
      <c r="M1222" s="22"/>
    </row>
    <row r="1223" spans="1:20">
      <c r="A1223" s="4" t="s">
        <v>381</v>
      </c>
      <c r="B1223" s="4" t="s">
        <v>383</v>
      </c>
      <c r="C1223" s="61">
        <v>0</v>
      </c>
      <c r="E1223" s="61">
        <v>0</v>
      </c>
      <c r="F1223" s="1"/>
      <c r="G1223" s="61">
        <f>+'[4]PARTIDAS PRG'!$I122</f>
        <v>0</v>
      </c>
      <c r="I1223" s="1"/>
      <c r="K1223" s="22"/>
      <c r="L1223" s="22"/>
      <c r="M1223" s="22"/>
    </row>
    <row r="1224" spans="1:20">
      <c r="B1224" s="5" t="s">
        <v>289</v>
      </c>
      <c r="C1224" s="5"/>
      <c r="D1224" s="14">
        <f>SUM(C1190:C1223)</f>
        <v>0</v>
      </c>
      <c r="E1224" s="1"/>
      <c r="F1224" s="14">
        <v>15500</v>
      </c>
      <c r="G1224" s="4"/>
      <c r="H1224" s="60">
        <f>SUM(G1190:G1223)</f>
        <v>0</v>
      </c>
      <c r="I1224" s="1"/>
      <c r="K1224" s="22"/>
      <c r="L1224" s="22"/>
      <c r="M1224" s="22"/>
    </row>
    <row r="1225" spans="1:20">
      <c r="G1225" s="61"/>
      <c r="I1225" s="1">
        <v>1</v>
      </c>
      <c r="K1225" s="45">
        <v>1</v>
      </c>
      <c r="L1225" s="22"/>
      <c r="M1225" s="22"/>
      <c r="N1225" s="45">
        <v>1</v>
      </c>
      <c r="R1225" s="45">
        <v>1</v>
      </c>
      <c r="S1225" s="45"/>
    </row>
    <row r="1226" spans="1:20">
      <c r="A1226" s="6" t="s">
        <v>290</v>
      </c>
      <c r="B1226" s="6"/>
      <c r="C1226" s="6"/>
      <c r="D1226" s="6"/>
      <c r="G1226" s="61"/>
      <c r="I1226" s="1"/>
      <c r="K1226" s="45"/>
      <c r="L1226" s="22"/>
      <c r="M1226" s="22"/>
      <c r="N1226" s="45"/>
      <c r="R1226" s="45"/>
      <c r="S1226" s="45"/>
    </row>
    <row r="1227" spans="1:20">
      <c r="G1227" s="4"/>
      <c r="I1227" s="1"/>
      <c r="K1227" s="45"/>
      <c r="L1227" s="22"/>
      <c r="M1227" s="22"/>
      <c r="N1227" s="45"/>
      <c r="R1227" s="45"/>
      <c r="S1227" s="45"/>
    </row>
    <row r="1228" spans="1:20">
      <c r="A1228" s="7">
        <v>70</v>
      </c>
      <c r="B1228" s="4" t="s">
        <v>318</v>
      </c>
      <c r="E1228" s="61"/>
      <c r="F1228" s="1"/>
      <c r="G1228" s="4"/>
      <c r="I1228" s="1">
        <v>1</v>
      </c>
      <c r="K1228" s="45">
        <v>1</v>
      </c>
      <c r="L1228" s="22"/>
      <c r="M1228" s="22"/>
      <c r="N1228" s="45">
        <v>1</v>
      </c>
      <c r="R1228" s="45">
        <v>1</v>
      </c>
      <c r="S1228" s="45"/>
    </row>
    <row r="1229" spans="1:20">
      <c r="A1229" s="7">
        <v>700</v>
      </c>
      <c r="B1229" s="4" t="s">
        <v>318</v>
      </c>
      <c r="C1229" s="61">
        <v>0</v>
      </c>
      <c r="E1229" s="61">
        <v>0</v>
      </c>
      <c r="F1229" s="1"/>
      <c r="G1229" s="61">
        <v>1</v>
      </c>
      <c r="I1229" s="1"/>
      <c r="K1229" s="45"/>
      <c r="L1229" s="22"/>
      <c r="M1229" s="22"/>
      <c r="N1229" s="45"/>
      <c r="R1229" s="45"/>
      <c r="S1229" s="45"/>
    </row>
    <row r="1230" spans="1:20">
      <c r="A1230" s="7"/>
      <c r="C1230" s="61"/>
      <c r="E1230" s="61"/>
      <c r="F1230" s="1"/>
      <c r="G1230" s="61"/>
      <c r="I1230" s="1"/>
      <c r="K1230" s="45"/>
      <c r="L1230" s="22"/>
      <c r="M1230" s="22"/>
      <c r="N1230" s="45"/>
      <c r="R1230" s="45"/>
      <c r="S1230" s="45"/>
    </row>
    <row r="1231" spans="1:20">
      <c r="A1231" s="7">
        <v>73</v>
      </c>
      <c r="B1231" s="4" t="s">
        <v>403</v>
      </c>
      <c r="C1231" s="61"/>
      <c r="E1231" s="61"/>
      <c r="F1231" s="1"/>
      <c r="G1231" s="61"/>
      <c r="I1231" s="1">
        <v>1</v>
      </c>
      <c r="K1231" s="45">
        <v>1</v>
      </c>
      <c r="L1231" s="22"/>
      <c r="M1231" s="22"/>
      <c r="N1231" s="45">
        <v>1</v>
      </c>
      <c r="R1231" s="45">
        <v>1</v>
      </c>
      <c r="S1231" s="45"/>
    </row>
    <row r="1232" spans="1:20">
      <c r="A1232" s="7">
        <v>730</v>
      </c>
      <c r="B1232" s="4" t="s">
        <v>404</v>
      </c>
      <c r="C1232" s="61">
        <v>0</v>
      </c>
      <c r="E1232" s="61">
        <v>0</v>
      </c>
      <c r="F1232" s="1"/>
      <c r="G1232" s="61">
        <v>1</v>
      </c>
      <c r="I1232" s="1"/>
      <c r="K1232" s="45"/>
      <c r="L1232" s="22"/>
      <c r="M1232" s="22"/>
      <c r="N1232" s="45"/>
      <c r="R1232" s="45"/>
      <c r="S1232" s="45"/>
    </row>
    <row r="1233" spans="1:19">
      <c r="A1233" s="7"/>
      <c r="C1233" s="61"/>
      <c r="E1233" s="61"/>
      <c r="F1233" s="1"/>
      <c r="G1233" s="61"/>
      <c r="I1233" s="1"/>
      <c r="K1233" s="45"/>
      <c r="L1233" s="22"/>
      <c r="M1233" s="22"/>
      <c r="N1233" s="45"/>
      <c r="R1233" s="45"/>
      <c r="S1233" s="45"/>
    </row>
    <row r="1234" spans="1:19">
      <c r="A1234" s="7">
        <v>74</v>
      </c>
      <c r="B1234" s="4" t="s">
        <v>49</v>
      </c>
      <c r="C1234" s="61"/>
      <c r="E1234" s="61"/>
      <c r="F1234" s="1"/>
      <c r="G1234" s="61"/>
      <c r="I1234" s="1">
        <v>1</v>
      </c>
      <c r="K1234" s="45">
        <v>1</v>
      </c>
      <c r="L1234" s="22"/>
      <c r="M1234" s="22"/>
      <c r="N1234" s="45">
        <v>1</v>
      </c>
      <c r="R1234" s="45">
        <v>1</v>
      </c>
      <c r="S1234" s="45"/>
    </row>
    <row r="1235" spans="1:19">
      <c r="A1235" s="7">
        <v>740</v>
      </c>
      <c r="B1235" s="4" t="s">
        <v>50</v>
      </c>
      <c r="C1235" s="61">
        <v>0</v>
      </c>
      <c r="E1235" s="61">
        <v>0</v>
      </c>
      <c r="F1235" s="1"/>
      <c r="G1235" s="61">
        <v>1</v>
      </c>
      <c r="I1235" s="1"/>
      <c r="K1235" s="45"/>
      <c r="L1235" s="22"/>
      <c r="M1235" s="22"/>
      <c r="N1235" s="45"/>
      <c r="R1235" s="45"/>
      <c r="S1235" s="45"/>
    </row>
    <row r="1236" spans="1:19">
      <c r="A1236" s="7"/>
      <c r="C1236" s="61"/>
      <c r="E1236" s="61"/>
      <c r="F1236" s="1"/>
      <c r="G1236" s="61"/>
      <c r="I1236" s="1"/>
      <c r="K1236" s="45"/>
      <c r="L1236" s="22"/>
      <c r="M1236" s="22"/>
      <c r="N1236" s="45"/>
      <c r="R1236" s="45"/>
      <c r="S1236" s="45"/>
    </row>
    <row r="1237" spans="1:19">
      <c r="A1237" s="7">
        <v>75</v>
      </c>
      <c r="B1237" s="4" t="s">
        <v>291</v>
      </c>
      <c r="C1237" s="61"/>
      <c r="E1237" s="61"/>
      <c r="F1237" s="1"/>
      <c r="G1237" s="61"/>
      <c r="I1237" s="1">
        <v>1</v>
      </c>
      <c r="K1237" s="45">
        <v>1</v>
      </c>
      <c r="L1237" s="22"/>
      <c r="M1237" s="22"/>
      <c r="N1237" s="45">
        <v>1</v>
      </c>
      <c r="R1237" s="45">
        <v>1</v>
      </c>
      <c r="S1237" s="45"/>
    </row>
    <row r="1238" spans="1:19">
      <c r="A1238" s="7">
        <v>750</v>
      </c>
      <c r="B1238" s="4" t="s">
        <v>51</v>
      </c>
      <c r="C1238" s="61">
        <v>0</v>
      </c>
      <c r="E1238" s="61">
        <v>0</v>
      </c>
      <c r="F1238" s="1"/>
      <c r="G1238" s="61">
        <v>1</v>
      </c>
      <c r="I1238" s="1"/>
      <c r="K1238" s="45"/>
      <c r="L1238" s="22"/>
      <c r="M1238" s="22"/>
      <c r="N1238" s="45"/>
      <c r="R1238" s="45"/>
      <c r="S1238" s="45"/>
    </row>
    <row r="1239" spans="1:19">
      <c r="A1239" s="7"/>
      <c r="C1239" s="61"/>
      <c r="E1239" s="61"/>
      <c r="F1239" s="1"/>
      <c r="G1239" s="61"/>
      <c r="I1239" s="1"/>
      <c r="K1239" s="45"/>
      <c r="L1239" s="22"/>
      <c r="M1239" s="22"/>
      <c r="N1239" s="45"/>
      <c r="R1239" s="45"/>
      <c r="S1239" s="45"/>
    </row>
    <row r="1240" spans="1:19">
      <c r="A1240" s="7">
        <v>76</v>
      </c>
      <c r="B1240" s="4" t="s">
        <v>282</v>
      </c>
      <c r="C1240" s="61"/>
      <c r="E1240" s="61"/>
      <c r="F1240" s="1"/>
      <c r="G1240" s="61"/>
      <c r="I1240" s="1">
        <v>1</v>
      </c>
      <c r="K1240" s="45">
        <v>1</v>
      </c>
      <c r="L1240" s="22"/>
      <c r="M1240" s="22"/>
      <c r="N1240" s="45">
        <v>1</v>
      </c>
      <c r="R1240" s="45">
        <v>1</v>
      </c>
      <c r="S1240" s="45"/>
    </row>
    <row r="1241" spans="1:19">
      <c r="A1241" s="7">
        <v>762</v>
      </c>
      <c r="B1241" s="4" t="s">
        <v>283</v>
      </c>
      <c r="C1241" s="61">
        <v>0</v>
      </c>
      <c r="E1241" s="61">
        <v>0</v>
      </c>
      <c r="F1241" s="1"/>
      <c r="G1241" s="61">
        <v>1</v>
      </c>
      <c r="I1241" s="1"/>
      <c r="K1241" s="45"/>
      <c r="L1241" s="22"/>
      <c r="M1241" s="22"/>
      <c r="N1241" s="45"/>
      <c r="R1241" s="45"/>
      <c r="S1241" s="45"/>
    </row>
    <row r="1242" spans="1:19">
      <c r="A1242" s="7"/>
      <c r="C1242" s="61"/>
      <c r="E1242" s="61"/>
      <c r="F1242" s="1"/>
      <c r="G1242" s="61"/>
      <c r="I1242" s="1"/>
      <c r="K1242" s="45"/>
      <c r="L1242" s="22"/>
      <c r="M1242" s="22"/>
      <c r="N1242" s="45"/>
      <c r="R1242" s="45"/>
      <c r="S1242" s="45"/>
    </row>
    <row r="1243" spans="1:19">
      <c r="A1243" s="7">
        <v>77</v>
      </c>
      <c r="B1243" s="4" t="s">
        <v>309</v>
      </c>
      <c r="C1243" s="61"/>
      <c r="E1243" s="61"/>
      <c r="F1243" s="1"/>
      <c r="G1243" s="61"/>
      <c r="I1243" s="1">
        <v>1</v>
      </c>
      <c r="K1243" s="45">
        <v>1</v>
      </c>
      <c r="L1243" s="22"/>
      <c r="M1243" s="22"/>
      <c r="N1243" s="45">
        <v>1</v>
      </c>
      <c r="R1243" s="45">
        <v>1</v>
      </c>
      <c r="S1243" s="45"/>
    </row>
    <row r="1244" spans="1:19">
      <c r="A1244" s="7">
        <v>770</v>
      </c>
      <c r="B1244" s="4" t="s">
        <v>405</v>
      </c>
      <c r="C1244" s="61">
        <v>0</v>
      </c>
      <c r="E1244" s="61">
        <v>0</v>
      </c>
      <c r="F1244" s="1"/>
      <c r="G1244" s="61">
        <v>0</v>
      </c>
      <c r="I1244" s="1"/>
      <c r="K1244" s="22"/>
      <c r="L1244" s="22"/>
      <c r="M1244" s="22"/>
      <c r="R1244" s="45"/>
      <c r="S1244" s="45"/>
    </row>
    <row r="1245" spans="1:19">
      <c r="A1245" s="7"/>
      <c r="C1245" s="61"/>
      <c r="E1245" s="61"/>
      <c r="F1245" s="1"/>
      <c r="G1245" s="61"/>
      <c r="I1245" s="66"/>
      <c r="J1245" s="60">
        <v>7</v>
      </c>
      <c r="K1245" s="22"/>
      <c r="L1245" s="46">
        <v>7</v>
      </c>
      <c r="M1245" s="58"/>
      <c r="O1245" s="46">
        <v>7</v>
      </c>
      <c r="P1245" s="58"/>
      <c r="Q1245" s="58"/>
      <c r="R1245" s="45"/>
      <c r="S1245" s="46">
        <v>7</v>
      </c>
    </row>
    <row r="1246" spans="1:19">
      <c r="A1246" s="7">
        <v>78</v>
      </c>
      <c r="B1246" s="4" t="s">
        <v>310</v>
      </c>
      <c r="C1246" s="61"/>
      <c r="E1246" s="61"/>
      <c r="F1246" s="1"/>
      <c r="G1246" s="61"/>
      <c r="I1246" s="1"/>
      <c r="K1246" s="22"/>
      <c r="L1246" s="22"/>
      <c r="M1246" s="22"/>
    </row>
    <row r="1247" spans="1:19">
      <c r="A1247" s="7">
        <v>789</v>
      </c>
      <c r="B1247" s="4" t="s">
        <v>406</v>
      </c>
      <c r="C1247" s="61">
        <v>0</v>
      </c>
      <c r="E1247" s="61">
        <v>0</v>
      </c>
      <c r="F1247" s="1"/>
      <c r="G1247" s="61">
        <v>1</v>
      </c>
      <c r="I1247" s="66"/>
      <c r="J1247" s="60">
        <v>617637.88295333344</v>
      </c>
      <c r="K1247" s="22"/>
      <c r="L1247" s="14">
        <v>319815.62011150003</v>
      </c>
      <c r="M1247" s="15"/>
      <c r="O1247" s="14">
        <v>324074.59125643456</v>
      </c>
      <c r="P1247" s="15"/>
      <c r="Q1247" s="15"/>
      <c r="S1247" s="14">
        <v>1279578.9509449664</v>
      </c>
    </row>
    <row r="1248" spans="1:19">
      <c r="E1248" s="61"/>
      <c r="F1248" s="1"/>
      <c r="G1248" s="61"/>
      <c r="I1248" s="1"/>
      <c r="K1248" s="22"/>
      <c r="L1248" s="22"/>
      <c r="M1248" s="22"/>
    </row>
    <row r="1249" spans="1:18">
      <c r="B1249" s="5" t="s">
        <v>243</v>
      </c>
      <c r="C1249" s="5"/>
      <c r="D1249" s="14">
        <f>+C1229+C1232+C1235+C1238+C1241+C1244+C1247</f>
        <v>0</v>
      </c>
      <c r="E1249" s="61"/>
      <c r="F1249" s="14">
        <v>0</v>
      </c>
      <c r="G1249" s="62"/>
      <c r="H1249" s="60">
        <f>SUM(G1229:G1247)</f>
        <v>6</v>
      </c>
      <c r="I1249" s="1"/>
      <c r="K1249" s="22"/>
      <c r="L1249" s="22"/>
      <c r="M1249" s="22"/>
    </row>
    <row r="1250" spans="1:18">
      <c r="F1250" s="6"/>
      <c r="G1250" s="61"/>
      <c r="I1250" s="1"/>
      <c r="K1250" s="22"/>
      <c r="L1250" s="22"/>
      <c r="M1250" s="22"/>
    </row>
    <row r="1251" spans="1:18">
      <c r="B1251" s="5" t="s">
        <v>297</v>
      </c>
      <c r="C1251" s="5"/>
      <c r="D1251" s="14">
        <f>+D1249+D1224+D1185+D1171</f>
        <v>70460</v>
      </c>
      <c r="F1251" s="14">
        <v>15500</v>
      </c>
      <c r="G1251" s="61"/>
      <c r="H1251" s="60">
        <f>+H1171+H1185+H1224+H1249</f>
        <v>56980.805518904104</v>
      </c>
      <c r="I1251" s="1"/>
      <c r="K1251" s="22"/>
      <c r="L1251" s="22"/>
      <c r="M1251" s="22"/>
    </row>
    <row r="1252" spans="1:18">
      <c r="G1252" s="61"/>
      <c r="I1252" s="1"/>
      <c r="K1252" s="22"/>
      <c r="L1252" s="22"/>
      <c r="M1252" s="22"/>
    </row>
    <row r="1253" spans="1:18">
      <c r="A1253" s="6" t="s">
        <v>298</v>
      </c>
      <c r="G1253" s="61"/>
      <c r="I1253" s="1"/>
      <c r="K1253" s="22"/>
      <c r="L1253" s="22"/>
      <c r="M1253" s="22"/>
    </row>
    <row r="1254" spans="1:18">
      <c r="G1254" s="61"/>
      <c r="I1254" s="1">
        <v>1</v>
      </c>
      <c r="K1254" s="19">
        <v>1</v>
      </c>
      <c r="L1254" s="22"/>
      <c r="M1254" s="22"/>
      <c r="N1254" s="19">
        <v>1</v>
      </c>
      <c r="R1254" s="19">
        <v>1</v>
      </c>
    </row>
    <row r="1255" spans="1:18">
      <c r="A1255" s="6" t="s">
        <v>257</v>
      </c>
      <c r="G1255" s="61"/>
      <c r="I1255" s="1">
        <v>1</v>
      </c>
      <c r="K1255" s="19">
        <v>1</v>
      </c>
      <c r="L1255" s="22"/>
      <c r="M1255" s="22"/>
      <c r="N1255" s="19">
        <v>1</v>
      </c>
      <c r="R1255" s="19">
        <v>1</v>
      </c>
    </row>
    <row r="1256" spans="1:18">
      <c r="G1256" s="4"/>
      <c r="I1256" s="1">
        <v>1</v>
      </c>
      <c r="K1256" s="19">
        <v>1</v>
      </c>
      <c r="L1256" s="22"/>
      <c r="M1256" s="22"/>
      <c r="N1256" s="19">
        <v>1</v>
      </c>
      <c r="R1256" s="19">
        <v>1</v>
      </c>
    </row>
    <row r="1257" spans="1:18">
      <c r="A1257" s="7">
        <v>20</v>
      </c>
      <c r="B1257" s="4" t="s">
        <v>153</v>
      </c>
      <c r="E1257" s="4"/>
      <c r="G1257" s="4"/>
      <c r="I1257" s="1">
        <v>1</v>
      </c>
      <c r="K1257" s="19">
        <v>1</v>
      </c>
      <c r="L1257" s="22"/>
      <c r="M1257" s="22"/>
      <c r="N1257" s="19">
        <v>1</v>
      </c>
      <c r="R1257" s="19">
        <v>1</v>
      </c>
    </row>
    <row r="1258" spans="1:18">
      <c r="A1258" s="7">
        <v>200</v>
      </c>
      <c r="B1258" s="4" t="s">
        <v>407</v>
      </c>
      <c r="C1258" s="61">
        <v>0</v>
      </c>
      <c r="E1258" s="61">
        <v>0</v>
      </c>
      <c r="G1258" s="61">
        <v>0</v>
      </c>
      <c r="I1258" s="1">
        <v>1</v>
      </c>
      <c r="K1258" s="19">
        <v>1</v>
      </c>
      <c r="L1258" s="22"/>
      <c r="M1258" s="22"/>
      <c r="N1258" s="19">
        <v>1</v>
      </c>
      <c r="R1258" s="19">
        <v>1</v>
      </c>
    </row>
    <row r="1259" spans="1:18">
      <c r="A1259" s="7">
        <v>202</v>
      </c>
      <c r="B1259" s="4" t="s">
        <v>408</v>
      </c>
      <c r="C1259" s="61">
        <v>0</v>
      </c>
      <c r="E1259" s="61">
        <v>0</v>
      </c>
      <c r="G1259" s="61">
        <v>0</v>
      </c>
      <c r="I1259" s="1">
        <v>1</v>
      </c>
      <c r="K1259" s="19">
        <v>1</v>
      </c>
      <c r="L1259" s="22"/>
      <c r="M1259" s="22"/>
      <c r="N1259" s="19">
        <v>1</v>
      </c>
      <c r="R1259" s="19">
        <v>1</v>
      </c>
    </row>
    <row r="1260" spans="1:18">
      <c r="A1260" s="7">
        <v>203</v>
      </c>
      <c r="B1260" s="4" t="s">
        <v>409</v>
      </c>
      <c r="C1260" s="61">
        <v>0</v>
      </c>
      <c r="E1260" s="61">
        <v>0</v>
      </c>
      <c r="G1260" s="61">
        <v>0</v>
      </c>
      <c r="I1260" s="1">
        <v>1</v>
      </c>
      <c r="K1260" s="19">
        <v>1</v>
      </c>
      <c r="L1260" s="22"/>
      <c r="M1260" s="22"/>
      <c r="N1260" s="19">
        <v>1</v>
      </c>
      <c r="R1260" s="19">
        <v>1</v>
      </c>
    </row>
    <row r="1261" spans="1:18">
      <c r="A1261" s="7">
        <v>204</v>
      </c>
      <c r="B1261" s="4" t="s">
        <v>410</v>
      </c>
      <c r="C1261" s="61">
        <v>0</v>
      </c>
      <c r="E1261" s="61">
        <v>0</v>
      </c>
      <c r="G1261" s="61">
        <v>0</v>
      </c>
      <c r="I1261" s="1">
        <v>0.5</v>
      </c>
      <c r="K1261" s="19">
        <v>0.5</v>
      </c>
      <c r="L1261" s="22"/>
      <c r="M1261" s="22"/>
      <c r="N1261" s="19">
        <v>0.5</v>
      </c>
    </row>
    <row r="1262" spans="1:18">
      <c r="A1262" s="7">
        <v>205</v>
      </c>
      <c r="B1262" s="4" t="s">
        <v>411</v>
      </c>
      <c r="C1262" s="61">
        <v>0</v>
      </c>
      <c r="E1262" s="61">
        <v>0</v>
      </c>
      <c r="G1262" s="61">
        <v>0</v>
      </c>
      <c r="I1262" s="1"/>
      <c r="K1262" s="22"/>
      <c r="L1262" s="22"/>
      <c r="M1262" s="22"/>
    </row>
    <row r="1263" spans="1:18">
      <c r="A1263" s="7">
        <v>206</v>
      </c>
      <c r="B1263" s="4" t="s">
        <v>412</v>
      </c>
      <c r="C1263" s="61">
        <v>0</v>
      </c>
      <c r="E1263" s="61">
        <v>0</v>
      </c>
      <c r="G1263" s="61">
        <v>0</v>
      </c>
      <c r="I1263" s="1"/>
      <c r="K1263" s="22"/>
      <c r="L1263" s="22"/>
      <c r="M1263" s="22"/>
    </row>
    <row r="1264" spans="1:18">
      <c r="A1264" s="7">
        <v>208</v>
      </c>
      <c r="B1264" s="4" t="s">
        <v>413</v>
      </c>
      <c r="C1264" s="61">
        <v>0</v>
      </c>
      <c r="E1264" s="61">
        <v>0</v>
      </c>
      <c r="G1264" s="61">
        <v>0</v>
      </c>
      <c r="I1264" s="1">
        <v>1</v>
      </c>
      <c r="K1264" s="19">
        <v>1</v>
      </c>
      <c r="L1264" s="22"/>
      <c r="M1264" s="22"/>
      <c r="N1264" s="19">
        <v>1</v>
      </c>
      <c r="R1264" s="19">
        <v>1</v>
      </c>
    </row>
    <row r="1265" spans="1:18">
      <c r="A1265" s="7">
        <v>209</v>
      </c>
      <c r="B1265" s="4" t="s">
        <v>101</v>
      </c>
      <c r="C1265" s="61">
        <v>0</v>
      </c>
      <c r="E1265" s="61">
        <v>0</v>
      </c>
      <c r="G1265" s="61">
        <v>0</v>
      </c>
      <c r="I1265" s="1">
        <v>1</v>
      </c>
      <c r="K1265" s="19">
        <v>1</v>
      </c>
      <c r="L1265" s="22"/>
      <c r="M1265" s="22"/>
      <c r="N1265" s="19">
        <v>1</v>
      </c>
      <c r="R1265" s="19">
        <v>1</v>
      </c>
    </row>
    <row r="1266" spans="1:18">
      <c r="A1266" s="7"/>
      <c r="C1266" s="61"/>
      <c r="E1266" s="61"/>
      <c r="G1266" s="61"/>
      <c r="I1266" s="1">
        <v>1</v>
      </c>
      <c r="K1266" s="19">
        <v>1</v>
      </c>
      <c r="L1266" s="22"/>
      <c r="M1266" s="22"/>
      <c r="N1266" s="19">
        <v>1</v>
      </c>
      <c r="R1266" s="19">
        <v>1</v>
      </c>
    </row>
    <row r="1267" spans="1:18">
      <c r="A1267" s="7">
        <v>21</v>
      </c>
      <c r="B1267" s="4" t="s">
        <v>261</v>
      </c>
      <c r="C1267" s="61"/>
      <c r="E1267" s="61"/>
      <c r="G1267" s="61">
        <v>0</v>
      </c>
      <c r="I1267" s="1">
        <v>1</v>
      </c>
      <c r="K1267" s="19">
        <v>1</v>
      </c>
      <c r="L1267" s="22"/>
      <c r="M1267" s="22"/>
      <c r="N1267" s="19">
        <v>1</v>
      </c>
      <c r="R1267" s="19">
        <v>1</v>
      </c>
    </row>
    <row r="1268" spans="1:18">
      <c r="A1268" s="7">
        <v>210</v>
      </c>
      <c r="B1268" s="4" t="s">
        <v>414</v>
      </c>
      <c r="C1268" s="61">
        <v>0</v>
      </c>
      <c r="E1268" s="61">
        <v>0</v>
      </c>
      <c r="G1268" s="61">
        <v>0</v>
      </c>
      <c r="I1268" s="1">
        <v>1</v>
      </c>
      <c r="K1268" s="19">
        <v>1</v>
      </c>
      <c r="L1268" s="22"/>
      <c r="M1268" s="22"/>
      <c r="N1268" s="19">
        <v>1</v>
      </c>
      <c r="R1268" s="19">
        <v>1</v>
      </c>
    </row>
    <row r="1269" spans="1:18">
      <c r="A1269" s="7">
        <v>212</v>
      </c>
      <c r="B1269" s="4" t="s">
        <v>415</v>
      </c>
      <c r="C1269" s="61">
        <v>0</v>
      </c>
      <c r="E1269" s="61">
        <v>0</v>
      </c>
      <c r="G1269" s="61">
        <v>0</v>
      </c>
      <c r="I1269" s="1">
        <v>1</v>
      </c>
      <c r="K1269" s="19">
        <v>1</v>
      </c>
      <c r="L1269" s="22"/>
      <c r="M1269" s="22"/>
      <c r="N1269" s="19">
        <v>1</v>
      </c>
      <c r="R1269" s="19">
        <v>1</v>
      </c>
    </row>
    <row r="1270" spans="1:18">
      <c r="A1270" s="7">
        <v>213</v>
      </c>
      <c r="B1270" s="4" t="s">
        <v>416</v>
      </c>
      <c r="C1270" s="61">
        <v>0</v>
      </c>
      <c r="E1270" s="61">
        <v>0</v>
      </c>
      <c r="G1270" s="61">
        <v>0</v>
      </c>
      <c r="I1270" s="1">
        <v>1</v>
      </c>
      <c r="K1270" s="19">
        <v>1</v>
      </c>
      <c r="L1270" s="22"/>
      <c r="M1270" s="22"/>
      <c r="N1270" s="19">
        <v>1</v>
      </c>
      <c r="R1270" s="19">
        <v>1</v>
      </c>
    </row>
    <row r="1271" spans="1:18">
      <c r="A1271" s="7">
        <v>214</v>
      </c>
      <c r="B1271" s="4" t="s">
        <v>417</v>
      </c>
      <c r="C1271" s="61">
        <v>0</v>
      </c>
      <c r="E1271" s="61">
        <v>0</v>
      </c>
      <c r="G1271" s="61">
        <v>0</v>
      </c>
      <c r="I1271" s="1"/>
      <c r="K1271" s="22"/>
      <c r="L1271" s="22"/>
      <c r="M1271" s="22"/>
    </row>
    <row r="1272" spans="1:18">
      <c r="A1272" s="7">
        <v>215</v>
      </c>
      <c r="B1272" s="4" t="s">
        <v>418</v>
      </c>
      <c r="C1272" s="61">
        <v>0</v>
      </c>
      <c r="E1272" s="61">
        <v>0</v>
      </c>
      <c r="G1272" s="61">
        <v>0</v>
      </c>
      <c r="I1272" s="1"/>
      <c r="K1272" s="22"/>
      <c r="L1272" s="22"/>
      <c r="M1272" s="22"/>
    </row>
    <row r="1273" spans="1:18">
      <c r="A1273" s="7">
        <v>216</v>
      </c>
      <c r="B1273" s="4" t="s">
        <v>419</v>
      </c>
      <c r="C1273" s="61">
        <v>0</v>
      </c>
      <c r="E1273" s="61">
        <v>0</v>
      </c>
      <c r="G1273" s="61">
        <v>0</v>
      </c>
      <c r="I1273" s="1"/>
      <c r="K1273" s="22"/>
      <c r="L1273" s="22"/>
      <c r="M1273" s="22"/>
    </row>
    <row r="1274" spans="1:18">
      <c r="A1274" s="7">
        <v>219</v>
      </c>
      <c r="B1274" s="4" t="s">
        <v>420</v>
      </c>
      <c r="C1274" s="61">
        <v>0</v>
      </c>
      <c r="E1274" s="61">
        <v>0</v>
      </c>
      <c r="G1274" s="61"/>
      <c r="I1274" s="1">
        <v>1</v>
      </c>
      <c r="K1274" s="19">
        <v>1</v>
      </c>
      <c r="L1274" s="22"/>
      <c r="M1274" s="22"/>
      <c r="N1274" s="19">
        <v>1</v>
      </c>
      <c r="R1274" s="19">
        <v>1</v>
      </c>
    </row>
    <row r="1275" spans="1:18">
      <c r="C1275" s="61"/>
      <c r="E1275" s="61"/>
      <c r="G1275" s="61"/>
      <c r="I1275" s="1">
        <v>1</v>
      </c>
      <c r="K1275" s="19">
        <v>1</v>
      </c>
      <c r="L1275" s="22"/>
      <c r="M1275" s="22"/>
      <c r="N1275" s="19">
        <v>1</v>
      </c>
      <c r="R1275" s="19">
        <v>1</v>
      </c>
    </row>
    <row r="1276" spans="1:18">
      <c r="A1276" s="7">
        <v>22</v>
      </c>
      <c r="B1276" s="4" t="s">
        <v>262</v>
      </c>
      <c r="C1276" s="61"/>
      <c r="E1276" s="61"/>
      <c r="G1276" s="61"/>
      <c r="I1276" s="1">
        <v>1</v>
      </c>
      <c r="K1276" s="19">
        <v>1</v>
      </c>
      <c r="L1276" s="22"/>
      <c r="M1276" s="22"/>
      <c r="N1276" s="19">
        <v>1</v>
      </c>
      <c r="R1276" s="19">
        <v>1</v>
      </c>
    </row>
    <row r="1277" spans="1:18">
      <c r="A1277" s="7">
        <v>220</v>
      </c>
      <c r="B1277" s="4" t="s">
        <v>263</v>
      </c>
      <c r="C1277" s="61"/>
      <c r="E1277" s="61"/>
      <c r="G1277" s="61">
        <v>0</v>
      </c>
      <c r="I1277" s="1"/>
      <c r="K1277" s="19"/>
      <c r="L1277" s="22"/>
      <c r="M1277" s="22"/>
      <c r="N1277" s="19"/>
      <c r="R1277" s="19">
        <v>0</v>
      </c>
    </row>
    <row r="1278" spans="1:18">
      <c r="A1278" s="7" t="s">
        <v>355</v>
      </c>
      <c r="B1278" s="4" t="s">
        <v>358</v>
      </c>
      <c r="C1278" s="61">
        <v>0</v>
      </c>
      <c r="E1278" s="61">
        <v>0</v>
      </c>
      <c r="G1278" s="61">
        <v>0</v>
      </c>
      <c r="I1278" s="1">
        <v>1</v>
      </c>
      <c r="K1278" s="19">
        <v>1</v>
      </c>
      <c r="L1278" s="22"/>
      <c r="M1278" s="22"/>
      <c r="N1278" s="19">
        <v>1</v>
      </c>
      <c r="R1278" s="19">
        <v>1</v>
      </c>
    </row>
    <row r="1279" spans="1:18">
      <c r="A1279" s="7" t="s">
        <v>356</v>
      </c>
      <c r="B1279" s="4" t="s">
        <v>359</v>
      </c>
      <c r="C1279" s="61">
        <v>0</v>
      </c>
      <c r="E1279" s="61">
        <v>0</v>
      </c>
      <c r="G1279" s="61">
        <v>0</v>
      </c>
      <c r="I1279" s="1">
        <v>1</v>
      </c>
      <c r="K1279" s="19">
        <v>1</v>
      </c>
      <c r="L1279" s="22"/>
      <c r="M1279" s="22"/>
      <c r="N1279" s="19">
        <v>1</v>
      </c>
      <c r="R1279" s="19">
        <v>1</v>
      </c>
    </row>
    <row r="1280" spans="1:18">
      <c r="A1280" s="7" t="s">
        <v>264</v>
      </c>
      <c r="B1280" s="4" t="s">
        <v>360</v>
      </c>
      <c r="C1280" s="61">
        <v>0</v>
      </c>
      <c r="E1280" s="61">
        <v>0</v>
      </c>
      <c r="G1280" s="61"/>
      <c r="I1280" s="1">
        <v>1</v>
      </c>
      <c r="K1280" s="19">
        <v>1</v>
      </c>
      <c r="L1280" s="22"/>
      <c r="M1280" s="22"/>
      <c r="N1280" s="19">
        <v>1</v>
      </c>
      <c r="R1280" s="19">
        <v>1</v>
      </c>
    </row>
    <row r="1281" spans="1:18">
      <c r="A1281" s="7">
        <v>221</v>
      </c>
      <c r="B1281" s="4" t="s">
        <v>265</v>
      </c>
      <c r="C1281" s="61"/>
      <c r="E1281" s="61"/>
      <c r="G1281" s="61">
        <v>0</v>
      </c>
      <c r="I1281" s="1">
        <v>1</v>
      </c>
      <c r="K1281" s="19">
        <v>1</v>
      </c>
      <c r="L1281" s="22"/>
      <c r="M1281" s="22"/>
      <c r="N1281" s="19">
        <v>1</v>
      </c>
    </row>
    <row r="1282" spans="1:18">
      <c r="A1282" s="7" t="s">
        <v>41</v>
      </c>
      <c r="B1282" s="4" t="s">
        <v>363</v>
      </c>
      <c r="C1282" s="61">
        <f>[1]Pre2018!$C$90+[1]Pre2018!$C$95</f>
        <v>16742.61</v>
      </c>
      <c r="E1282" s="61">
        <v>30714.13</v>
      </c>
      <c r="G1282" s="61">
        <v>0</v>
      </c>
      <c r="I1282" s="1">
        <v>1</v>
      </c>
      <c r="K1282" s="19">
        <v>1</v>
      </c>
      <c r="L1282" s="22"/>
      <c r="M1282" s="22"/>
      <c r="N1282" s="19">
        <v>1</v>
      </c>
      <c r="R1282" s="19">
        <v>1</v>
      </c>
    </row>
    <row r="1283" spans="1:18">
      <c r="A1283" s="7" t="s">
        <v>266</v>
      </c>
      <c r="B1283" s="4" t="s">
        <v>364</v>
      </c>
      <c r="C1283" s="61">
        <v>0</v>
      </c>
      <c r="E1283" s="61">
        <v>0</v>
      </c>
      <c r="G1283" s="61">
        <v>0</v>
      </c>
      <c r="I1283" s="1">
        <v>1</v>
      </c>
      <c r="K1283" s="19">
        <v>1</v>
      </c>
      <c r="L1283" s="22"/>
      <c r="M1283" s="22"/>
      <c r="N1283" s="19">
        <v>1</v>
      </c>
      <c r="R1283" s="19"/>
    </row>
    <row r="1284" spans="1:18">
      <c r="A1284" s="7" t="s">
        <v>267</v>
      </c>
      <c r="B1284" s="4" t="s">
        <v>393</v>
      </c>
      <c r="C1284" s="61">
        <v>0</v>
      </c>
      <c r="E1284" s="61">
        <v>0</v>
      </c>
      <c r="G1284" s="61">
        <v>0</v>
      </c>
      <c r="I1284" s="1">
        <v>968.34628989999999</v>
      </c>
      <c r="K1284" s="19">
        <v>891.4</v>
      </c>
      <c r="L1284" s="22"/>
      <c r="M1284" s="22"/>
      <c r="N1284" s="19">
        <v>890.4</v>
      </c>
      <c r="R1284" s="19">
        <v>890.4</v>
      </c>
    </row>
    <row r="1285" spans="1:18">
      <c r="A1285" s="7" t="s">
        <v>102</v>
      </c>
      <c r="B1285" s="4" t="s">
        <v>103</v>
      </c>
      <c r="C1285" s="61">
        <v>0</v>
      </c>
      <c r="E1285" s="61">
        <v>0</v>
      </c>
      <c r="G1285" s="61">
        <v>0</v>
      </c>
      <c r="I1285" s="1">
        <v>282.63799999999998</v>
      </c>
      <c r="K1285" s="19">
        <v>2</v>
      </c>
      <c r="L1285" s="22"/>
      <c r="M1285" s="22"/>
      <c r="N1285" s="19">
        <v>890.4</v>
      </c>
      <c r="R1285" s="19">
        <v>890.4</v>
      </c>
    </row>
    <row r="1286" spans="1:18">
      <c r="A1286" s="7" t="s">
        <v>268</v>
      </c>
      <c r="B1286" s="4" t="s">
        <v>394</v>
      </c>
      <c r="C1286" s="61">
        <v>0</v>
      </c>
      <c r="E1286" s="61">
        <v>0</v>
      </c>
      <c r="G1286" s="61">
        <v>0</v>
      </c>
      <c r="I1286" s="1">
        <v>1</v>
      </c>
      <c r="K1286" s="19">
        <v>1</v>
      </c>
      <c r="L1286" s="22"/>
      <c r="M1286" s="22"/>
      <c r="N1286" s="19">
        <v>1</v>
      </c>
      <c r="R1286" s="19">
        <v>1</v>
      </c>
    </row>
    <row r="1287" spans="1:18">
      <c r="A1287" s="7" t="s">
        <v>361</v>
      </c>
      <c r="B1287" s="4" t="s">
        <v>104</v>
      </c>
      <c r="C1287" s="61">
        <v>0</v>
      </c>
      <c r="E1287" s="61">
        <v>0</v>
      </c>
      <c r="G1287" s="61">
        <v>841.88944387000004</v>
      </c>
      <c r="I1287" s="1"/>
      <c r="K1287" s="22"/>
      <c r="L1287" s="22"/>
      <c r="M1287" s="22"/>
    </row>
    <row r="1288" spans="1:18">
      <c r="A1288" s="7" t="s">
        <v>369</v>
      </c>
      <c r="B1288" s="4" t="s">
        <v>370</v>
      </c>
      <c r="C1288" s="61">
        <v>0</v>
      </c>
      <c r="E1288" s="61">
        <v>0</v>
      </c>
      <c r="G1288" s="61">
        <v>1430.14566367</v>
      </c>
      <c r="I1288" s="1"/>
      <c r="K1288" s="22"/>
      <c r="L1288" s="22"/>
      <c r="M1288" s="22"/>
    </row>
    <row r="1289" spans="1:18">
      <c r="A1289" s="7" t="s">
        <v>362</v>
      </c>
      <c r="B1289" s="4" t="s">
        <v>395</v>
      </c>
      <c r="C1289" s="61">
        <f>[1]Pre2018!$C$98</f>
        <v>0</v>
      </c>
      <c r="E1289" s="61">
        <v>1</v>
      </c>
      <c r="G1289" s="61"/>
      <c r="I1289" s="1">
        <v>1</v>
      </c>
      <c r="K1289" s="19">
        <v>1</v>
      </c>
      <c r="L1289" s="22"/>
      <c r="M1289" s="22"/>
      <c r="N1289" s="19">
        <v>1</v>
      </c>
      <c r="R1289" s="19">
        <v>180</v>
      </c>
    </row>
    <row r="1290" spans="1:18">
      <c r="A1290" s="7">
        <v>222</v>
      </c>
      <c r="B1290" s="4" t="s">
        <v>269</v>
      </c>
      <c r="C1290" s="61"/>
      <c r="E1290" s="61"/>
      <c r="G1290" s="61"/>
      <c r="I1290" s="1">
        <v>1</v>
      </c>
      <c r="K1290" s="19">
        <v>1</v>
      </c>
      <c r="L1290" s="22"/>
      <c r="M1290" s="22"/>
      <c r="N1290" s="19">
        <v>1</v>
      </c>
      <c r="R1290" s="19">
        <v>1</v>
      </c>
    </row>
    <row r="1291" spans="1:18">
      <c r="A1291" s="7" t="s">
        <v>421</v>
      </c>
      <c r="B1291" s="4" t="s">
        <v>105</v>
      </c>
      <c r="C1291" s="61">
        <f>[1]Pre2018!$C$101+[1]Pre2018!$C$103</f>
        <v>1200</v>
      </c>
      <c r="E1291" s="61">
        <v>2</v>
      </c>
      <c r="G1291" s="61">
        <v>1</v>
      </c>
      <c r="I1291" s="1">
        <v>1</v>
      </c>
      <c r="K1291" s="19">
        <v>1</v>
      </c>
      <c r="L1291" s="22"/>
      <c r="M1291" s="22"/>
      <c r="N1291" s="19">
        <v>1</v>
      </c>
      <c r="R1291" s="19">
        <v>1</v>
      </c>
    </row>
    <row r="1292" spans="1:18">
      <c r="A1292" s="7" t="s">
        <v>191</v>
      </c>
      <c r="B1292" s="4" t="s">
        <v>270</v>
      </c>
      <c r="C1292" s="61">
        <v>0</v>
      </c>
      <c r="E1292" s="61">
        <v>0</v>
      </c>
      <c r="G1292" s="61">
        <v>1</v>
      </c>
      <c r="I1292" s="1">
        <v>1</v>
      </c>
      <c r="K1292" s="19">
        <v>1</v>
      </c>
      <c r="L1292" s="22"/>
      <c r="M1292" s="22"/>
      <c r="N1292" s="19">
        <v>1</v>
      </c>
    </row>
    <row r="1293" spans="1:18">
      <c r="A1293" s="7" t="s">
        <v>192</v>
      </c>
      <c r="B1293" s="4" t="s">
        <v>271</v>
      </c>
      <c r="C1293" s="61">
        <v>0</v>
      </c>
      <c r="E1293" s="61">
        <v>0</v>
      </c>
      <c r="G1293" s="61">
        <v>1</v>
      </c>
      <c r="I1293" s="1">
        <v>1</v>
      </c>
      <c r="K1293" s="19">
        <v>1</v>
      </c>
      <c r="L1293" s="22"/>
      <c r="M1293" s="22"/>
      <c r="N1293" s="19">
        <v>1</v>
      </c>
    </row>
    <row r="1294" spans="1:18">
      <c r="A1294" s="7">
        <v>225</v>
      </c>
      <c r="B1294" s="4" t="s">
        <v>272</v>
      </c>
      <c r="C1294" s="61"/>
      <c r="E1294" s="61"/>
      <c r="G1294" s="61">
        <v>0</v>
      </c>
      <c r="I1294" s="1">
        <v>1</v>
      </c>
      <c r="K1294" s="19">
        <v>1</v>
      </c>
      <c r="L1294" s="22"/>
      <c r="M1294" s="22"/>
      <c r="N1294" s="19">
        <v>1</v>
      </c>
      <c r="R1294" s="19">
        <v>1</v>
      </c>
    </row>
    <row r="1295" spans="1:18">
      <c r="A1295" s="7" t="s">
        <v>106</v>
      </c>
      <c r="B1295" s="4" t="s">
        <v>111</v>
      </c>
      <c r="C1295" s="61">
        <v>0</v>
      </c>
      <c r="E1295" s="61">
        <v>0</v>
      </c>
      <c r="G1295" s="61">
        <v>0</v>
      </c>
      <c r="I1295" s="1"/>
      <c r="K1295" s="22"/>
      <c r="L1295" s="22"/>
      <c r="M1295" s="22"/>
    </row>
    <row r="1296" spans="1:18">
      <c r="A1296" s="7" t="s">
        <v>107</v>
      </c>
      <c r="B1296" s="4" t="s">
        <v>108</v>
      </c>
      <c r="C1296" s="61">
        <v>0</v>
      </c>
      <c r="E1296" s="61">
        <v>0</v>
      </c>
      <c r="G1296" s="61">
        <v>0</v>
      </c>
      <c r="I1296" s="1">
        <v>1</v>
      </c>
      <c r="K1296" s="19">
        <v>1</v>
      </c>
      <c r="L1296" s="22"/>
      <c r="M1296" s="22"/>
      <c r="N1296" s="19">
        <v>1</v>
      </c>
    </row>
    <row r="1297" spans="1:40">
      <c r="A1297" s="7" t="s">
        <v>109</v>
      </c>
      <c r="B1297" s="4" t="s">
        <v>110</v>
      </c>
      <c r="C1297" s="61">
        <v>0</v>
      </c>
      <c r="E1297" s="61">
        <v>0</v>
      </c>
      <c r="G1297" s="61">
        <v>0</v>
      </c>
      <c r="I1297" s="1">
        <v>1</v>
      </c>
      <c r="K1297" s="19">
        <v>1</v>
      </c>
      <c r="L1297" s="22"/>
      <c r="M1297" s="22"/>
      <c r="N1297" s="19">
        <v>1</v>
      </c>
    </row>
    <row r="1298" spans="1:40">
      <c r="A1298" s="7" t="s">
        <v>99</v>
      </c>
      <c r="B1298" s="4" t="s">
        <v>375</v>
      </c>
      <c r="C1298" s="61">
        <v>0</v>
      </c>
      <c r="E1298" s="61">
        <v>0</v>
      </c>
      <c r="G1298" s="61"/>
      <c r="I1298" s="1">
        <v>1</v>
      </c>
      <c r="K1298" s="19">
        <v>1</v>
      </c>
      <c r="L1298" s="22"/>
      <c r="M1298" s="22"/>
      <c r="N1298" s="19">
        <v>1</v>
      </c>
    </row>
    <row r="1299" spans="1:40">
      <c r="A1299" s="7">
        <v>227</v>
      </c>
      <c r="B1299" s="4" t="s">
        <v>112</v>
      </c>
      <c r="C1299" s="61"/>
      <c r="E1299" s="61"/>
      <c r="G1299" s="61">
        <v>0</v>
      </c>
      <c r="I1299" s="1">
        <v>15410.7765</v>
      </c>
      <c r="K1299" s="19">
        <v>15201.69</v>
      </c>
      <c r="L1299" s="22"/>
      <c r="M1299" s="22"/>
      <c r="N1299" s="19">
        <v>15201.69</v>
      </c>
      <c r="R1299" s="19">
        <v>12576.69</v>
      </c>
    </row>
    <row r="1300" spans="1:40">
      <c r="A1300" s="7" t="s">
        <v>115</v>
      </c>
      <c r="B1300" s="4" t="s">
        <v>116</v>
      </c>
      <c r="C1300" s="61">
        <v>0</v>
      </c>
      <c r="E1300" s="61">
        <v>0</v>
      </c>
      <c r="G1300" s="61">
        <v>0</v>
      </c>
      <c r="I1300" s="1">
        <v>1292.76</v>
      </c>
      <c r="K1300" s="19">
        <v>1</v>
      </c>
      <c r="L1300" s="22"/>
      <c r="M1300" s="22"/>
      <c r="N1300" s="19">
        <v>12576.69</v>
      </c>
      <c r="R1300" s="19">
        <v>12576.69</v>
      </c>
    </row>
    <row r="1301" spans="1:40">
      <c r="A1301" s="7" t="s">
        <v>117</v>
      </c>
      <c r="B1301" s="4" t="s">
        <v>118</v>
      </c>
      <c r="C1301" s="61">
        <v>0</v>
      </c>
      <c r="E1301" s="61">
        <v>0</v>
      </c>
      <c r="G1301" s="61">
        <v>0</v>
      </c>
      <c r="I1301" s="1">
        <v>30000</v>
      </c>
      <c r="K1301" s="19">
        <v>30000</v>
      </c>
      <c r="L1301" s="22"/>
      <c r="M1301" s="22"/>
      <c r="N1301" s="19">
        <v>540</v>
      </c>
      <c r="R1301" s="19">
        <v>600</v>
      </c>
      <c r="Y1301" s="22"/>
      <c r="Z1301" s="22"/>
    </row>
    <row r="1302" spans="1:40">
      <c r="A1302" s="7" t="s">
        <v>119</v>
      </c>
      <c r="B1302" s="4" t="s">
        <v>120</v>
      </c>
      <c r="C1302" s="61">
        <v>0</v>
      </c>
      <c r="E1302" s="61">
        <v>0</v>
      </c>
      <c r="G1302" s="61">
        <v>15402.65</v>
      </c>
      <c r="I1302" s="1"/>
      <c r="K1302" s="22"/>
      <c r="L1302" s="22"/>
      <c r="M1302" s="22"/>
      <c r="Y1302" s="22"/>
      <c r="Z1302" s="22"/>
    </row>
    <row r="1303" spans="1:40">
      <c r="A1303" s="7" t="s">
        <v>113</v>
      </c>
      <c r="B1303" s="4" t="s">
        <v>114</v>
      </c>
      <c r="C1303" s="61">
        <f>[1]Pre2018!$C$105+[1]Pre2018!$C$107+[1]Pre2018!$C$109+[3]RESUMEN!$F$24</f>
        <v>44523.869999999995</v>
      </c>
      <c r="E1303" s="61">
        <v>39165.33</v>
      </c>
      <c r="G1303" s="61">
        <v>22477.05</v>
      </c>
      <c r="I1303" s="21"/>
      <c r="J1303" s="6"/>
      <c r="K1303" s="22"/>
      <c r="L1303" s="22"/>
      <c r="M1303" s="22"/>
      <c r="Y1303" s="22"/>
      <c r="Z1303" s="22"/>
      <c r="AN1303" s="4" t="s">
        <v>506</v>
      </c>
    </row>
    <row r="1304" spans="1:40">
      <c r="G1304" s="61"/>
      <c r="I1304" s="1"/>
      <c r="K1304" s="22"/>
      <c r="L1304" s="22"/>
      <c r="M1304" s="22"/>
      <c r="Y1304" s="22"/>
      <c r="Z1304" s="22"/>
    </row>
    <row r="1305" spans="1:40">
      <c r="B1305" s="5" t="s">
        <v>279</v>
      </c>
      <c r="C1305" s="5"/>
      <c r="D1305" s="14">
        <f>SUM(C1258:C1303)</f>
        <v>62466.479999999996</v>
      </c>
      <c r="F1305" s="14">
        <v>69882.460000000006</v>
      </c>
      <c r="G1305" s="61"/>
      <c r="H1305" s="60">
        <f>SUM(G1258:G1303)</f>
        <v>40154.73510754</v>
      </c>
      <c r="I1305" s="1"/>
      <c r="K1305" s="13"/>
      <c r="L1305" s="33"/>
      <c r="M1305" s="33"/>
      <c r="N1305" s="13"/>
      <c r="O1305" s="33"/>
      <c r="P1305" s="33"/>
      <c r="Q1305" s="33"/>
      <c r="V1305" s="22"/>
      <c r="W1305" s="22"/>
      <c r="X1305" s="22"/>
      <c r="Y1305" s="22"/>
      <c r="Z1305" s="22"/>
    </row>
    <row r="1306" spans="1:40">
      <c r="G1306" s="61"/>
      <c r="I1306" s="1">
        <v>1</v>
      </c>
      <c r="K1306" s="45">
        <v>1</v>
      </c>
      <c r="L1306" s="33"/>
      <c r="M1306" s="33"/>
      <c r="N1306" s="45">
        <v>1</v>
      </c>
      <c r="O1306" s="33"/>
      <c r="P1306" s="33"/>
      <c r="Q1306" s="33"/>
      <c r="R1306" s="45">
        <v>1</v>
      </c>
      <c r="S1306" s="45"/>
      <c r="V1306" s="22"/>
      <c r="W1306" s="22"/>
      <c r="X1306" s="22"/>
      <c r="Y1306" s="22"/>
      <c r="Z1306" s="22"/>
    </row>
    <row r="1307" spans="1:40">
      <c r="A1307" s="6" t="s">
        <v>281</v>
      </c>
      <c r="B1307" s="6"/>
      <c r="C1307" s="6"/>
      <c r="D1307" s="6"/>
      <c r="G1307" s="61"/>
      <c r="I1307" s="1"/>
      <c r="K1307" s="45"/>
      <c r="L1307" s="22"/>
      <c r="M1307" s="22"/>
      <c r="N1307" s="45"/>
      <c r="R1307" s="45"/>
      <c r="S1307" s="45"/>
      <c r="V1307" s="22"/>
      <c r="W1307" s="22"/>
      <c r="X1307" s="22"/>
      <c r="Y1307" s="22"/>
      <c r="Z1307" s="22"/>
    </row>
    <row r="1308" spans="1:40">
      <c r="G1308" s="4"/>
      <c r="I1308" s="1"/>
      <c r="K1308" s="45"/>
      <c r="L1308" s="22"/>
      <c r="M1308" s="22"/>
      <c r="N1308" s="45"/>
      <c r="R1308" s="45"/>
      <c r="S1308" s="45"/>
      <c r="V1308" s="22"/>
      <c r="W1308" s="22"/>
      <c r="X1308" s="22"/>
      <c r="Y1308" s="22"/>
      <c r="Z1308" s="22"/>
    </row>
    <row r="1309" spans="1:40">
      <c r="A1309" s="7">
        <v>44</v>
      </c>
      <c r="B1309" s="4" t="s">
        <v>43</v>
      </c>
      <c r="G1309" s="4"/>
      <c r="I1309" s="1">
        <v>1</v>
      </c>
      <c r="K1309" s="45">
        <v>1</v>
      </c>
      <c r="L1309" s="22"/>
      <c r="M1309" s="22"/>
      <c r="N1309" s="45">
        <v>1</v>
      </c>
      <c r="R1309" s="45">
        <v>1</v>
      </c>
      <c r="S1309" s="45"/>
      <c r="V1309" s="22"/>
      <c r="W1309" s="22"/>
      <c r="X1309" s="22"/>
      <c r="Y1309" s="22"/>
      <c r="Z1309" s="22"/>
    </row>
    <row r="1310" spans="1:40">
      <c r="A1310" s="7">
        <v>443</v>
      </c>
      <c r="B1310" s="4" t="s">
        <v>49</v>
      </c>
      <c r="C1310" s="61">
        <v>0</v>
      </c>
      <c r="D1310" s="1"/>
      <c r="E1310" s="61">
        <v>0</v>
      </c>
      <c r="F1310" s="1"/>
      <c r="G1310" s="61">
        <v>1</v>
      </c>
      <c r="I1310" s="1"/>
      <c r="K1310" s="45"/>
      <c r="L1310" s="22"/>
      <c r="M1310" s="22"/>
      <c r="N1310" s="45"/>
      <c r="R1310" s="45"/>
      <c r="S1310" s="45"/>
      <c r="V1310" s="22"/>
      <c r="W1310" s="22"/>
      <c r="X1310" s="22"/>
      <c r="Y1310" s="22"/>
      <c r="Z1310" s="22"/>
    </row>
    <row r="1311" spans="1:40">
      <c r="C1311" s="61"/>
      <c r="D1311" s="1"/>
      <c r="E1311" s="61"/>
      <c r="F1311" s="1"/>
      <c r="G1311" s="61"/>
      <c r="I1311" s="1"/>
      <c r="K1311" s="45"/>
      <c r="L1311" s="22"/>
      <c r="M1311" s="22"/>
      <c r="N1311" s="45"/>
      <c r="R1311" s="45"/>
      <c r="S1311" s="45"/>
      <c r="V1311" s="22"/>
      <c r="W1311" s="22"/>
      <c r="X1311" s="22"/>
      <c r="Y1311" s="22"/>
      <c r="Z1311" s="22"/>
    </row>
    <row r="1312" spans="1:40">
      <c r="A1312" s="7">
        <v>46</v>
      </c>
      <c r="B1312" s="4" t="s">
        <v>282</v>
      </c>
      <c r="C1312" s="61"/>
      <c r="D1312" s="1"/>
      <c r="E1312" s="61"/>
      <c r="F1312" s="1"/>
      <c r="G1312" s="61"/>
      <c r="I1312" s="1">
        <v>1</v>
      </c>
      <c r="K1312" s="45">
        <v>1</v>
      </c>
      <c r="L1312" s="22"/>
      <c r="M1312" s="22"/>
      <c r="N1312" s="45">
        <v>1</v>
      </c>
      <c r="R1312" s="45"/>
      <c r="S1312" s="45"/>
      <c r="V1312" s="22"/>
      <c r="W1312" s="22"/>
      <c r="X1312" s="22"/>
      <c r="Y1312" s="22"/>
      <c r="Z1312" s="22"/>
    </row>
    <row r="1313" spans="1:26">
      <c r="A1313" s="7">
        <v>462</v>
      </c>
      <c r="B1313" s="4" t="s">
        <v>283</v>
      </c>
      <c r="C1313" s="61">
        <v>0</v>
      </c>
      <c r="D1313" s="1"/>
      <c r="E1313" s="61">
        <v>0</v>
      </c>
      <c r="F1313" s="1"/>
      <c r="G1313" s="61">
        <v>1</v>
      </c>
      <c r="I1313" s="1">
        <v>1</v>
      </c>
      <c r="K1313" s="45">
        <v>1</v>
      </c>
      <c r="L1313" s="22"/>
      <c r="M1313" s="22"/>
      <c r="N1313" s="45">
        <v>1</v>
      </c>
      <c r="R1313" s="45">
        <v>1</v>
      </c>
      <c r="S1313" s="45"/>
      <c r="V1313" s="22"/>
      <c r="W1313" s="22"/>
      <c r="X1313" s="22"/>
      <c r="Y1313" s="22"/>
      <c r="Z1313" s="22"/>
    </row>
    <row r="1314" spans="1:26">
      <c r="C1314" s="61"/>
      <c r="D1314" s="1"/>
      <c r="E1314" s="61"/>
      <c r="F1314" s="1"/>
      <c r="G1314" s="61"/>
      <c r="I1314" s="1"/>
      <c r="K1314" s="45"/>
      <c r="L1314" s="22"/>
      <c r="M1314" s="22"/>
      <c r="N1314" s="45"/>
      <c r="R1314" s="45"/>
      <c r="S1314" s="45"/>
      <c r="V1314" s="22"/>
      <c r="W1314" s="22"/>
      <c r="X1314" s="22"/>
      <c r="Y1314" s="22"/>
      <c r="Z1314" s="22"/>
    </row>
    <row r="1315" spans="1:26">
      <c r="A1315" s="7">
        <v>48</v>
      </c>
      <c r="B1315" s="4" t="s">
        <v>284</v>
      </c>
      <c r="C1315" s="61"/>
      <c r="D1315" s="1"/>
      <c r="E1315" s="61"/>
      <c r="F1315" s="1"/>
      <c r="G1315" s="61"/>
      <c r="I1315" s="66"/>
      <c r="J1315" s="60">
        <v>4</v>
      </c>
      <c r="K1315" s="19"/>
      <c r="L1315" s="46">
        <v>4</v>
      </c>
      <c r="M1315" s="58"/>
      <c r="N1315" s="19"/>
      <c r="O1315" s="46">
        <v>4</v>
      </c>
      <c r="P1315" s="58"/>
      <c r="Q1315" s="58"/>
      <c r="R1315" s="45"/>
      <c r="S1315" s="46">
        <v>3</v>
      </c>
      <c r="V1315" s="22"/>
      <c r="W1315" s="22"/>
      <c r="X1315" s="22"/>
      <c r="Y1315" s="22"/>
      <c r="Z1315" s="22"/>
    </row>
    <row r="1316" spans="1:26">
      <c r="A1316" s="7">
        <v>482</v>
      </c>
      <c r="B1316" s="4" t="s">
        <v>397</v>
      </c>
      <c r="C1316" s="61">
        <v>0</v>
      </c>
      <c r="D1316" s="1"/>
      <c r="E1316" s="61">
        <v>0</v>
      </c>
      <c r="F1316" s="1"/>
      <c r="G1316" s="61">
        <v>1</v>
      </c>
      <c r="I1316" s="1"/>
      <c r="K1316" s="19"/>
      <c r="L1316" s="22"/>
      <c r="M1316" s="22"/>
      <c r="N1316" s="19"/>
      <c r="V1316" s="22"/>
      <c r="W1316" s="22"/>
      <c r="X1316" s="22"/>
      <c r="Y1316" s="22"/>
      <c r="Z1316" s="22"/>
    </row>
    <row r="1317" spans="1:26">
      <c r="A1317" s="7">
        <v>489</v>
      </c>
      <c r="B1317" s="4" t="s">
        <v>227</v>
      </c>
      <c r="C1317" s="61">
        <v>0</v>
      </c>
      <c r="D1317" s="1"/>
      <c r="E1317" s="61">
        <v>0</v>
      </c>
      <c r="F1317" s="1"/>
      <c r="G1317" s="61">
        <v>1</v>
      </c>
      <c r="I1317" s="21"/>
      <c r="J1317" s="6"/>
      <c r="K1317" s="19"/>
      <c r="L1317" s="22"/>
      <c r="M1317" s="22"/>
      <c r="N1317" s="19"/>
      <c r="V1317" s="22"/>
      <c r="W1317" s="22"/>
      <c r="X1317" s="22"/>
      <c r="Y1317" s="22"/>
      <c r="Z1317" s="22"/>
    </row>
    <row r="1318" spans="1:26">
      <c r="C1318" s="61"/>
      <c r="D1318" s="1"/>
      <c r="E1318" s="61"/>
      <c r="F1318" s="1"/>
      <c r="G1318" s="61"/>
      <c r="I1318" s="1"/>
      <c r="K1318" s="19"/>
      <c r="L1318" s="22"/>
      <c r="M1318" s="22"/>
      <c r="N1318" s="19"/>
      <c r="V1318" s="22"/>
      <c r="W1318" s="22"/>
      <c r="X1318" s="22"/>
      <c r="Y1318" s="22"/>
      <c r="Z1318" s="22"/>
    </row>
    <row r="1319" spans="1:26">
      <c r="B1319" s="5" t="s">
        <v>236</v>
      </c>
      <c r="C1319" s="61"/>
      <c r="D1319" s="14">
        <f>SUM(C1310:C1317)</f>
        <v>0</v>
      </c>
      <c r="E1319" s="61"/>
      <c r="F1319" s="14">
        <v>0</v>
      </c>
      <c r="G1319" s="62"/>
      <c r="H1319" s="60">
        <f>SUM(G1310:G1317)</f>
        <v>4</v>
      </c>
      <c r="I1319" s="1"/>
      <c r="L1319" s="22"/>
      <c r="M1319" s="22"/>
      <c r="N1319" s="19"/>
      <c r="V1319" s="22"/>
      <c r="W1319" s="22"/>
      <c r="X1319" s="22"/>
      <c r="Y1319" s="22"/>
      <c r="Z1319" s="22"/>
    </row>
    <row r="1320" spans="1:26">
      <c r="G1320" s="61"/>
      <c r="I1320" s="1">
        <v>1</v>
      </c>
      <c r="K1320" s="34">
        <v>1</v>
      </c>
      <c r="L1320" s="22"/>
      <c r="M1320" s="22"/>
      <c r="N1320" s="19">
        <v>1</v>
      </c>
      <c r="R1320" s="19">
        <v>1</v>
      </c>
      <c r="T1320" s="22">
        <v>123</v>
      </c>
      <c r="V1320" s="22"/>
      <c r="W1320" s="22"/>
      <c r="X1320" s="22"/>
      <c r="Y1320" s="22"/>
      <c r="Z1320" s="22"/>
    </row>
    <row r="1321" spans="1:26">
      <c r="A1321" s="6" t="s">
        <v>285</v>
      </c>
      <c r="B1321" s="6"/>
      <c r="C1321" s="6"/>
      <c r="D1321" s="6"/>
      <c r="G1321" s="61"/>
      <c r="I1321" s="1">
        <v>1</v>
      </c>
      <c r="K1321" s="34">
        <v>1</v>
      </c>
      <c r="L1321" s="22"/>
      <c r="M1321" s="22"/>
      <c r="N1321" s="19">
        <v>1</v>
      </c>
      <c r="R1321" s="19">
        <v>1</v>
      </c>
      <c r="T1321" s="22">
        <v>124</v>
      </c>
      <c r="V1321" s="22"/>
      <c r="W1321" s="22"/>
      <c r="X1321" s="22"/>
      <c r="Y1321" s="22"/>
      <c r="Z1321" s="22"/>
    </row>
    <row r="1322" spans="1:26">
      <c r="G1322" s="4"/>
      <c r="I1322" s="1"/>
      <c r="K1322" s="34"/>
      <c r="L1322" s="22"/>
      <c r="M1322" s="22"/>
      <c r="N1322" s="19"/>
      <c r="R1322" s="19"/>
      <c r="V1322" s="22"/>
      <c r="W1322" s="22"/>
      <c r="X1322" s="22"/>
      <c r="Y1322" s="22"/>
      <c r="Z1322" s="22"/>
    </row>
    <row r="1323" spans="1:26">
      <c r="A1323" s="7">
        <v>60</v>
      </c>
      <c r="B1323" s="4" t="s">
        <v>316</v>
      </c>
      <c r="E1323" s="61"/>
      <c r="F1323" s="1"/>
      <c r="G1323" s="4"/>
      <c r="I1323" s="1"/>
      <c r="K1323" s="34"/>
      <c r="L1323" s="22"/>
      <c r="M1323" s="22"/>
      <c r="N1323" s="19"/>
      <c r="R1323" s="19"/>
      <c r="V1323" s="22"/>
      <c r="W1323" s="22"/>
      <c r="X1323" s="22"/>
      <c r="Y1323" s="22"/>
      <c r="Z1323" s="22"/>
    </row>
    <row r="1324" spans="1:26">
      <c r="A1324" s="7">
        <v>600</v>
      </c>
      <c r="B1324" s="4" t="s">
        <v>398</v>
      </c>
      <c r="C1324" s="61">
        <f>'[4]PARTIDAS PRG'!$D123</f>
        <v>0</v>
      </c>
      <c r="E1324" s="61">
        <v>0</v>
      </c>
      <c r="F1324" s="1"/>
      <c r="G1324" s="61">
        <f>+'[4]PARTIDAS PRG'!$I123</f>
        <v>0</v>
      </c>
      <c r="I1324" s="1">
        <v>1</v>
      </c>
      <c r="K1324" s="34">
        <v>1</v>
      </c>
      <c r="L1324" s="22"/>
      <c r="M1324" s="22"/>
      <c r="N1324" s="19">
        <v>1</v>
      </c>
      <c r="R1324" s="19">
        <v>1</v>
      </c>
      <c r="T1324" s="22">
        <v>125</v>
      </c>
      <c r="V1324" s="22"/>
      <c r="W1324" s="22"/>
      <c r="X1324" s="22"/>
      <c r="Y1324" s="22"/>
      <c r="Z1324" s="22"/>
    </row>
    <row r="1325" spans="1:26">
      <c r="A1325" s="7">
        <v>609</v>
      </c>
      <c r="B1325" s="4" t="s">
        <v>399</v>
      </c>
      <c r="C1325" s="61">
        <f>'[4]PARTIDAS PRG'!$D124</f>
        <v>0</v>
      </c>
      <c r="E1325" s="61">
        <v>0</v>
      </c>
      <c r="F1325" s="1"/>
      <c r="G1325" s="61">
        <f>+'[4]PARTIDAS PRG'!$I124</f>
        <v>0</v>
      </c>
      <c r="I1325" s="1">
        <v>1</v>
      </c>
      <c r="K1325" s="34">
        <v>1</v>
      </c>
      <c r="L1325" s="22"/>
      <c r="M1325" s="22"/>
      <c r="N1325" s="19">
        <v>1</v>
      </c>
      <c r="R1325" s="19">
        <v>1</v>
      </c>
      <c r="T1325" s="22">
        <v>126</v>
      </c>
      <c r="V1325" s="22"/>
      <c r="W1325" s="22"/>
      <c r="X1325" s="22"/>
      <c r="Y1325" s="22"/>
      <c r="Z1325" s="22"/>
    </row>
    <row r="1326" spans="1:26">
      <c r="A1326" s="7"/>
      <c r="C1326" s="61"/>
      <c r="E1326" s="61"/>
      <c r="F1326" s="1"/>
      <c r="G1326" s="61"/>
      <c r="I1326" s="1"/>
      <c r="K1326" s="34"/>
      <c r="L1326" s="22"/>
      <c r="M1326" s="22"/>
      <c r="N1326" s="19"/>
      <c r="R1326" s="19"/>
      <c r="V1326" s="22"/>
      <c r="W1326" s="22"/>
      <c r="X1326" s="22"/>
      <c r="Y1326" s="22"/>
      <c r="Z1326" s="22"/>
    </row>
    <row r="1327" spans="1:26">
      <c r="A1327" s="7">
        <v>61</v>
      </c>
      <c r="B1327" s="4" t="s">
        <v>401</v>
      </c>
      <c r="C1327" s="61"/>
      <c r="E1327" s="61"/>
      <c r="F1327" s="1"/>
      <c r="G1327" s="61"/>
      <c r="I1327" s="1"/>
      <c r="K1327" s="34"/>
      <c r="L1327" s="22"/>
      <c r="M1327" s="22"/>
      <c r="N1327" s="19"/>
      <c r="R1327" s="19"/>
      <c r="V1327" s="22"/>
      <c r="W1327" s="22"/>
      <c r="X1327" s="22"/>
      <c r="Y1327" s="22"/>
      <c r="Z1327" s="22"/>
    </row>
    <row r="1328" spans="1:26">
      <c r="A1328" s="7">
        <v>610</v>
      </c>
      <c r="B1328" s="4" t="s">
        <v>398</v>
      </c>
      <c r="C1328" s="61">
        <f>'[4]PARTIDAS PRG'!$D125</f>
        <v>0</v>
      </c>
      <c r="E1328" s="61">
        <v>0</v>
      </c>
      <c r="F1328" s="1"/>
      <c r="G1328" s="61">
        <f>+'[4]PARTIDAS PRG'!$I125</f>
        <v>0</v>
      </c>
      <c r="I1328" s="1">
        <v>1</v>
      </c>
      <c r="K1328" s="34">
        <v>1</v>
      </c>
      <c r="L1328" s="22"/>
      <c r="M1328" s="22"/>
      <c r="N1328" s="19">
        <v>1</v>
      </c>
      <c r="R1328" s="19">
        <v>1</v>
      </c>
      <c r="T1328" s="22">
        <v>127</v>
      </c>
      <c r="V1328" s="22"/>
      <c r="W1328" s="22"/>
      <c r="X1328" s="22"/>
      <c r="Y1328" s="22"/>
      <c r="Z1328" s="22"/>
    </row>
    <row r="1329" spans="1:26">
      <c r="A1329" s="7">
        <v>619</v>
      </c>
      <c r="B1329" s="4" t="s">
        <v>400</v>
      </c>
      <c r="C1329" s="61">
        <f>'[4]PARTIDAS PRG'!$D126</f>
        <v>0</v>
      </c>
      <c r="E1329" s="61">
        <v>0</v>
      </c>
      <c r="F1329" s="1"/>
      <c r="G1329" s="61">
        <f>+'[4]PARTIDAS PRG'!$I126</f>
        <v>0</v>
      </c>
      <c r="I1329" s="1">
        <v>1</v>
      </c>
      <c r="J1329" s="1"/>
      <c r="K1329" s="34">
        <v>50000</v>
      </c>
      <c r="L1329" s="22"/>
      <c r="M1329" s="22"/>
      <c r="N1329" s="19">
        <v>1</v>
      </c>
      <c r="R1329" s="19">
        <v>264156.53999999998</v>
      </c>
      <c r="T1329" s="22">
        <v>128</v>
      </c>
      <c r="V1329" s="22"/>
      <c r="W1329" s="22"/>
      <c r="X1329" s="22"/>
      <c r="Y1329" s="22"/>
      <c r="Z1329" s="22"/>
    </row>
    <row r="1330" spans="1:26">
      <c r="A1330" s="7"/>
      <c r="C1330" s="61"/>
      <c r="E1330" s="61"/>
      <c r="F1330" s="1"/>
      <c r="G1330" s="61"/>
      <c r="I1330" s="1">
        <v>1</v>
      </c>
      <c r="K1330" s="34">
        <v>1</v>
      </c>
      <c r="L1330" s="22"/>
      <c r="M1330" s="22"/>
      <c r="N1330" s="19">
        <v>1</v>
      </c>
      <c r="R1330" s="19">
        <v>1</v>
      </c>
      <c r="T1330" s="22">
        <v>129</v>
      </c>
      <c r="V1330" s="22"/>
      <c r="W1330" s="22"/>
      <c r="X1330" s="22"/>
      <c r="Y1330" s="22"/>
      <c r="Z1330" s="22"/>
    </row>
    <row r="1331" spans="1:26">
      <c r="A1331" s="7">
        <v>62</v>
      </c>
      <c r="B1331" s="4" t="s">
        <v>317</v>
      </c>
      <c r="C1331" s="61"/>
      <c r="E1331" s="61"/>
      <c r="F1331" s="1"/>
      <c r="G1331" s="61"/>
      <c r="H1331" s="1"/>
      <c r="I1331" s="1">
        <v>1</v>
      </c>
      <c r="K1331" s="34">
        <v>1</v>
      </c>
      <c r="L1331" s="22"/>
      <c r="M1331" s="22"/>
      <c r="N1331" s="19">
        <v>1</v>
      </c>
      <c r="R1331" s="19">
        <v>1</v>
      </c>
      <c r="T1331" s="22">
        <v>130</v>
      </c>
      <c r="V1331" s="22"/>
      <c r="W1331" s="22"/>
      <c r="X1331" s="22"/>
      <c r="Y1331" s="22"/>
      <c r="Z1331" s="22"/>
    </row>
    <row r="1332" spans="1:26">
      <c r="A1332" s="7">
        <v>621</v>
      </c>
      <c r="B1332" s="4" t="s">
        <v>286</v>
      </c>
      <c r="C1332" s="61">
        <f>'[4]PARTIDAS PRG'!$D127</f>
        <v>0</v>
      </c>
      <c r="E1332" s="61">
        <v>0</v>
      </c>
      <c r="F1332" s="1"/>
      <c r="G1332" s="61">
        <f>+'[4]PARTIDAS PRG'!$I127</f>
        <v>0</v>
      </c>
      <c r="I1332" s="1">
        <v>1</v>
      </c>
      <c r="K1332" s="34">
        <v>1</v>
      </c>
      <c r="L1332" s="22"/>
      <c r="M1332" s="22"/>
      <c r="N1332" s="19">
        <v>1</v>
      </c>
      <c r="R1332" s="19">
        <v>1</v>
      </c>
      <c r="T1332" s="22">
        <v>131</v>
      </c>
      <c r="V1332" s="22"/>
      <c r="W1332" s="22"/>
      <c r="X1332" s="22"/>
      <c r="Y1332" s="22"/>
      <c r="Z1332" s="22"/>
    </row>
    <row r="1333" spans="1:26">
      <c r="A1333" s="7">
        <v>622</v>
      </c>
      <c r="B1333" s="4" t="s">
        <v>258</v>
      </c>
      <c r="C1333" s="61">
        <f>'[4]PARTIDAS PRG'!$D128</f>
        <v>0</v>
      </c>
      <c r="E1333" s="61">
        <v>15500</v>
      </c>
      <c r="F1333" s="1"/>
      <c r="G1333" s="61">
        <f>+'[4]PARTIDAS PRG'!$I128</f>
        <v>0</v>
      </c>
      <c r="I1333" s="1">
        <v>1</v>
      </c>
      <c r="K1333" s="34">
        <v>1</v>
      </c>
      <c r="L1333" s="22"/>
      <c r="M1333" s="22"/>
      <c r="N1333" s="19">
        <v>1</v>
      </c>
      <c r="R1333" s="19">
        <v>1</v>
      </c>
      <c r="T1333" s="22">
        <v>132</v>
      </c>
      <c r="V1333" s="22"/>
      <c r="W1333" s="22"/>
      <c r="X1333" s="22"/>
      <c r="Y1333" s="22"/>
      <c r="Z1333" s="22"/>
    </row>
    <row r="1334" spans="1:26">
      <c r="A1334" s="7">
        <v>623</v>
      </c>
      <c r="B1334" s="4" t="s">
        <v>46</v>
      </c>
      <c r="C1334" s="61">
        <f>'[4]PARTIDAS PRG'!$D129</f>
        <v>0</v>
      </c>
      <c r="E1334" s="61">
        <v>0</v>
      </c>
      <c r="F1334" s="1"/>
      <c r="G1334" s="61">
        <f>+'[4]PARTIDAS PRG'!$I129</f>
        <v>0</v>
      </c>
      <c r="I1334" s="1">
        <v>1</v>
      </c>
      <c r="K1334" s="34">
        <v>1</v>
      </c>
      <c r="L1334" s="22"/>
      <c r="M1334" s="22"/>
      <c r="N1334" s="19">
        <v>1</v>
      </c>
      <c r="R1334" s="19">
        <v>1</v>
      </c>
      <c r="T1334" s="22">
        <v>133</v>
      </c>
      <c r="V1334" s="22"/>
      <c r="W1334" s="22"/>
      <c r="X1334" s="22"/>
      <c r="Y1334" s="22"/>
      <c r="Z1334" s="22"/>
    </row>
    <row r="1335" spans="1:26">
      <c r="A1335" s="7">
        <v>624</v>
      </c>
      <c r="B1335" s="4" t="s">
        <v>259</v>
      </c>
      <c r="C1335" s="61">
        <f>'[4]PARTIDAS PRG'!$D130</f>
        <v>0</v>
      </c>
      <c r="E1335" s="61">
        <v>0</v>
      </c>
      <c r="F1335" s="1"/>
      <c r="G1335" s="61">
        <f>+'[4]PARTIDAS PRG'!$I130</f>
        <v>0</v>
      </c>
      <c r="I1335" s="1">
        <v>1</v>
      </c>
      <c r="K1335" s="34">
        <v>1</v>
      </c>
      <c r="L1335" s="22"/>
      <c r="M1335" s="22"/>
      <c r="N1335" s="19">
        <v>1</v>
      </c>
      <c r="R1335" s="19">
        <v>91</v>
      </c>
      <c r="T1335" s="22">
        <v>134</v>
      </c>
      <c r="V1335" s="22"/>
      <c r="W1335" s="22"/>
      <c r="X1335" s="22"/>
      <c r="Y1335" s="22"/>
      <c r="Z1335" s="22"/>
    </row>
    <row r="1336" spans="1:26">
      <c r="A1336" s="7">
        <v>625</v>
      </c>
      <c r="B1336" s="4" t="s">
        <v>44</v>
      </c>
      <c r="C1336" s="61">
        <f>'[4]PARTIDAS PRG'!$D131</f>
        <v>0</v>
      </c>
      <c r="E1336" s="61">
        <v>0</v>
      </c>
      <c r="F1336" s="1"/>
      <c r="G1336" s="61">
        <f>+'[4]PARTIDAS PRG'!$I131</f>
        <v>0</v>
      </c>
      <c r="I1336" s="1"/>
      <c r="K1336" s="34"/>
      <c r="L1336" s="22"/>
      <c r="M1336" s="22"/>
      <c r="N1336" s="19"/>
      <c r="R1336" s="19"/>
      <c r="V1336" s="22"/>
      <c r="W1336" s="22"/>
      <c r="X1336" s="22"/>
      <c r="Y1336" s="22"/>
      <c r="Z1336" s="22"/>
    </row>
    <row r="1337" spans="1:26">
      <c r="A1337" s="7">
        <v>626</v>
      </c>
      <c r="B1337" s="4" t="s">
        <v>260</v>
      </c>
      <c r="C1337" s="61">
        <f>'[4]PARTIDAS PRG'!$D132</f>
        <v>0</v>
      </c>
      <c r="E1337" s="61">
        <v>0</v>
      </c>
      <c r="F1337" s="1"/>
      <c r="G1337" s="61">
        <f>+'[4]PARTIDAS PRG'!$I132</f>
        <v>0</v>
      </c>
      <c r="I1337" s="1"/>
      <c r="K1337" s="34"/>
      <c r="L1337" s="22"/>
      <c r="M1337" s="22"/>
      <c r="N1337" s="19"/>
      <c r="R1337" s="19"/>
      <c r="V1337" s="22"/>
      <c r="W1337" s="22"/>
      <c r="X1337" s="22"/>
    </row>
    <row r="1338" spans="1:26">
      <c r="A1338" s="7">
        <v>627</v>
      </c>
      <c r="B1338" s="4" t="s">
        <v>287</v>
      </c>
      <c r="C1338" s="61">
        <f>'[4]PARTIDAS PRG'!$D133</f>
        <v>0</v>
      </c>
      <c r="E1338" s="61">
        <v>0</v>
      </c>
      <c r="F1338" s="1"/>
      <c r="G1338" s="61">
        <f>+'[4]PARTIDAS PRG'!$I133</f>
        <v>0</v>
      </c>
      <c r="I1338" s="1">
        <v>1</v>
      </c>
      <c r="K1338" s="34">
        <v>1</v>
      </c>
      <c r="L1338" s="22"/>
      <c r="M1338" s="22"/>
      <c r="N1338" s="19">
        <v>1</v>
      </c>
      <c r="R1338" s="19">
        <v>1</v>
      </c>
      <c r="T1338" s="22">
        <v>135</v>
      </c>
      <c r="V1338" s="22"/>
      <c r="W1338" s="22"/>
      <c r="X1338" s="22"/>
    </row>
    <row r="1339" spans="1:26">
      <c r="A1339" s="7">
        <v>629</v>
      </c>
      <c r="B1339" s="4" t="s">
        <v>45</v>
      </c>
      <c r="C1339" s="61">
        <f>'[4]PARTIDAS PRG'!$D134</f>
        <v>0</v>
      </c>
      <c r="E1339" s="61">
        <v>0</v>
      </c>
      <c r="F1339" s="1"/>
      <c r="G1339" s="61">
        <f>+'[4]PARTIDAS PRG'!$I134</f>
        <v>0</v>
      </c>
      <c r="I1339" s="1">
        <v>20000</v>
      </c>
      <c r="K1339" s="34">
        <v>1</v>
      </c>
      <c r="L1339" s="22"/>
      <c r="M1339" s="22"/>
      <c r="N1339" s="19">
        <v>1</v>
      </c>
      <c r="R1339" s="19">
        <v>1</v>
      </c>
      <c r="T1339" s="22">
        <v>136</v>
      </c>
      <c r="V1339" s="22"/>
      <c r="W1339" s="22"/>
      <c r="X1339" s="22"/>
    </row>
    <row r="1340" spans="1:26">
      <c r="A1340" s="7"/>
      <c r="C1340" s="61"/>
      <c r="E1340" s="61"/>
      <c r="F1340" s="1"/>
      <c r="G1340" s="61"/>
      <c r="I1340" s="1">
        <v>1</v>
      </c>
      <c r="K1340" s="34">
        <v>1</v>
      </c>
      <c r="L1340" s="22"/>
      <c r="M1340" s="22"/>
      <c r="N1340" s="19">
        <v>1</v>
      </c>
      <c r="R1340" s="19">
        <v>1</v>
      </c>
      <c r="T1340" s="22">
        <v>137</v>
      </c>
      <c r="V1340" s="22"/>
      <c r="W1340" s="22"/>
      <c r="X1340" s="22"/>
    </row>
    <row r="1341" spans="1:26">
      <c r="A1341" s="7">
        <v>63</v>
      </c>
      <c r="B1341" s="4" t="s">
        <v>288</v>
      </c>
      <c r="C1341" s="61"/>
      <c r="E1341" s="61"/>
      <c r="F1341" s="1"/>
      <c r="G1341" s="61"/>
      <c r="I1341" s="1">
        <v>1</v>
      </c>
      <c r="K1341" s="34">
        <v>1</v>
      </c>
      <c r="L1341" s="22"/>
      <c r="M1341" s="22"/>
      <c r="N1341" s="19">
        <v>1</v>
      </c>
      <c r="R1341" s="19">
        <v>1</v>
      </c>
      <c r="T1341" s="22">
        <v>138</v>
      </c>
      <c r="V1341" s="22"/>
      <c r="W1341" s="22"/>
      <c r="X1341" s="22"/>
    </row>
    <row r="1342" spans="1:26">
      <c r="A1342" s="7">
        <v>631</v>
      </c>
      <c r="B1342" s="4" t="s">
        <v>286</v>
      </c>
      <c r="C1342" s="61">
        <f>'[4]PARTIDAS PRG'!$D135</f>
        <v>0</v>
      </c>
      <c r="E1342" s="61">
        <v>0</v>
      </c>
      <c r="F1342" s="1"/>
      <c r="G1342" s="61">
        <f>+'[4]PARTIDAS PRG'!$I135</f>
        <v>0</v>
      </c>
      <c r="I1342" s="1">
        <v>1</v>
      </c>
      <c r="K1342" s="34">
        <v>1</v>
      </c>
      <c r="L1342" s="22"/>
      <c r="M1342" s="22"/>
      <c r="N1342" s="19">
        <v>1</v>
      </c>
      <c r="R1342" s="19">
        <v>1</v>
      </c>
      <c r="T1342" s="22">
        <v>139</v>
      </c>
      <c r="V1342" s="22"/>
      <c r="W1342" s="22"/>
      <c r="X1342" s="22"/>
    </row>
    <row r="1343" spans="1:26">
      <c r="A1343" s="7">
        <v>632</v>
      </c>
      <c r="B1343" s="4" t="s">
        <v>258</v>
      </c>
      <c r="C1343" s="61">
        <f>'[4]PARTIDAS PRG'!$D136</f>
        <v>0</v>
      </c>
      <c r="E1343" s="61">
        <v>0</v>
      </c>
      <c r="F1343" s="1"/>
      <c r="G1343" s="61">
        <f>+'[4]PARTIDAS PRG'!$I136</f>
        <v>0</v>
      </c>
      <c r="I1343" s="1">
        <v>1</v>
      </c>
      <c r="K1343" s="34">
        <v>1</v>
      </c>
      <c r="L1343" s="22"/>
      <c r="M1343" s="22"/>
      <c r="N1343" s="19">
        <v>1</v>
      </c>
      <c r="R1343" s="19">
        <v>1</v>
      </c>
      <c r="T1343" s="22">
        <v>140</v>
      </c>
    </row>
    <row r="1344" spans="1:26">
      <c r="A1344" s="7">
        <v>633</v>
      </c>
      <c r="B1344" s="4" t="s">
        <v>46</v>
      </c>
      <c r="C1344" s="61">
        <f>'[4]PARTIDAS PRG'!$D137</f>
        <v>0</v>
      </c>
      <c r="E1344" s="61">
        <v>0</v>
      </c>
      <c r="F1344" s="1"/>
      <c r="G1344" s="61">
        <f>+'[4]PARTIDAS PRG'!$I137</f>
        <v>0</v>
      </c>
      <c r="I1344" s="1">
        <v>1</v>
      </c>
      <c r="K1344" s="34">
        <v>1</v>
      </c>
      <c r="L1344" s="22"/>
      <c r="M1344" s="22"/>
      <c r="N1344" s="19">
        <v>1</v>
      </c>
      <c r="R1344" s="19">
        <v>1</v>
      </c>
      <c r="T1344" s="22">
        <v>141</v>
      </c>
    </row>
    <row r="1345" spans="1:20">
      <c r="A1345" s="7">
        <v>634</v>
      </c>
      <c r="B1345" s="4" t="s">
        <v>259</v>
      </c>
      <c r="C1345" s="61">
        <f>'[4]PARTIDAS PRG'!$D138</f>
        <v>0</v>
      </c>
      <c r="E1345" s="61">
        <v>0</v>
      </c>
      <c r="F1345" s="1"/>
      <c r="G1345" s="61">
        <f>+'[4]PARTIDAS PRG'!$I138</f>
        <v>0</v>
      </c>
      <c r="I1345" s="1">
        <v>1</v>
      </c>
      <c r="K1345" s="34">
        <v>1</v>
      </c>
      <c r="L1345" s="22"/>
      <c r="M1345" s="22"/>
      <c r="N1345" s="19">
        <v>1</v>
      </c>
      <c r="R1345" s="19">
        <v>1</v>
      </c>
      <c r="T1345" s="22">
        <v>142</v>
      </c>
    </row>
    <row r="1346" spans="1:20">
      <c r="A1346" s="7">
        <v>635</v>
      </c>
      <c r="B1346" s="4" t="s">
        <v>44</v>
      </c>
      <c r="C1346" s="61">
        <f>'[4]PARTIDAS PRG'!$D139</f>
        <v>0</v>
      </c>
      <c r="E1346" s="61">
        <v>0</v>
      </c>
      <c r="F1346" s="1"/>
      <c r="G1346" s="61">
        <f>+'[4]PARTIDAS PRG'!$I139</f>
        <v>0</v>
      </c>
      <c r="I1346" s="1"/>
      <c r="K1346" s="34"/>
      <c r="L1346" s="22"/>
      <c r="M1346" s="22"/>
      <c r="N1346" s="19"/>
      <c r="R1346" s="19"/>
    </row>
    <row r="1347" spans="1:20">
      <c r="A1347" s="7">
        <v>636</v>
      </c>
      <c r="B1347" s="4" t="s">
        <v>260</v>
      </c>
      <c r="C1347" s="61">
        <f>'[4]PARTIDAS PRG'!$D140</f>
        <v>0</v>
      </c>
      <c r="E1347" s="61">
        <v>0</v>
      </c>
      <c r="F1347" s="1"/>
      <c r="G1347" s="61">
        <f>+'[4]PARTIDAS PRG'!$I140</f>
        <v>0</v>
      </c>
      <c r="I1347" s="1"/>
      <c r="K1347" s="34"/>
      <c r="L1347" s="22"/>
      <c r="M1347" s="22"/>
      <c r="N1347" s="19"/>
      <c r="R1347" s="19"/>
    </row>
    <row r="1348" spans="1:20">
      <c r="A1348" s="7">
        <v>637</v>
      </c>
      <c r="B1348" s="4" t="s">
        <v>287</v>
      </c>
      <c r="C1348" s="61">
        <f>'[4]PARTIDAS PRG'!$D141</f>
        <v>0</v>
      </c>
      <c r="E1348" s="61">
        <v>0</v>
      </c>
      <c r="F1348" s="1"/>
      <c r="G1348" s="61">
        <f>+'[4]PARTIDAS PRG'!$I141</f>
        <v>0</v>
      </c>
      <c r="I1348" s="1">
        <v>12000</v>
      </c>
      <c r="K1348" s="34">
        <v>1</v>
      </c>
      <c r="L1348" s="22"/>
      <c r="M1348" s="22"/>
      <c r="N1348" s="19">
        <v>1</v>
      </c>
      <c r="R1348" s="19">
        <v>1</v>
      </c>
      <c r="T1348" s="22">
        <v>143</v>
      </c>
    </row>
    <row r="1349" spans="1:20">
      <c r="A1349" s="7">
        <v>639</v>
      </c>
      <c r="B1349" s="4" t="s">
        <v>47</v>
      </c>
      <c r="C1349" s="61">
        <f>'[4]PARTIDAS PRG'!$D142</f>
        <v>0</v>
      </c>
      <c r="E1349" s="61">
        <v>0</v>
      </c>
      <c r="F1349" s="1"/>
      <c r="G1349" s="61">
        <f>+'[4]PARTIDAS PRG'!$I142</f>
        <v>0</v>
      </c>
      <c r="I1349" s="1">
        <v>1</v>
      </c>
      <c r="K1349" s="34">
        <v>1</v>
      </c>
      <c r="L1349" s="22"/>
      <c r="M1349" s="22"/>
      <c r="N1349" s="19">
        <v>1</v>
      </c>
      <c r="T1349" s="22">
        <v>144</v>
      </c>
    </row>
    <row r="1350" spans="1:20">
      <c r="A1350" s="7"/>
      <c r="C1350" s="61"/>
      <c r="E1350" s="61"/>
      <c r="F1350" s="1"/>
      <c r="G1350" s="61"/>
      <c r="I1350" s="1"/>
      <c r="K1350" s="22"/>
      <c r="L1350" s="22"/>
      <c r="M1350" s="22"/>
    </row>
    <row r="1351" spans="1:20">
      <c r="A1351" s="7">
        <v>64</v>
      </c>
      <c r="B1351" s="4" t="s">
        <v>402</v>
      </c>
      <c r="C1351" s="61"/>
      <c r="E1351" s="61"/>
      <c r="F1351" s="1"/>
      <c r="G1351" s="61"/>
      <c r="I1351" s="1"/>
    </row>
    <row r="1352" spans="1:20">
      <c r="A1352" s="7">
        <v>640</v>
      </c>
      <c r="B1352" s="4" t="s">
        <v>402</v>
      </c>
      <c r="C1352" s="61">
        <f>'[4]PARTIDAS PRG'!$D143</f>
        <v>0</v>
      </c>
      <c r="E1352" s="61">
        <v>0</v>
      </c>
      <c r="F1352" s="1"/>
      <c r="G1352" s="61">
        <f>+'[4]PARTIDAS PRG'!$I143</f>
        <v>0</v>
      </c>
      <c r="I1352" s="1">
        <v>1</v>
      </c>
      <c r="T1352" s="22">
        <v>145</v>
      </c>
    </row>
    <row r="1353" spans="1:20">
      <c r="A1353" s="7">
        <v>641</v>
      </c>
      <c r="B1353" s="4" t="s">
        <v>48</v>
      </c>
      <c r="C1353" s="61">
        <f>'[4]PARTIDAS PRG'!$D144</f>
        <v>0</v>
      </c>
      <c r="E1353" s="61">
        <v>0</v>
      </c>
      <c r="F1353" s="1"/>
      <c r="G1353" s="61">
        <f>+'[4]PARTIDAS PRG'!$I144</f>
        <v>0</v>
      </c>
      <c r="I1353" s="66"/>
      <c r="J1353" s="60">
        <v>32021</v>
      </c>
      <c r="K1353" s="22"/>
      <c r="L1353" s="14">
        <v>50021</v>
      </c>
      <c r="M1353" s="15"/>
      <c r="O1353" s="14">
        <v>22</v>
      </c>
      <c r="P1353" s="15"/>
      <c r="Q1353" s="15"/>
      <c r="S1353" s="14">
        <v>264266.53999999998</v>
      </c>
    </row>
    <row r="1354" spans="1:20">
      <c r="A1354" s="7"/>
      <c r="C1354" s="61"/>
      <c r="E1354" s="61"/>
      <c r="F1354" s="1"/>
      <c r="G1354" s="61"/>
      <c r="I1354" s="1"/>
      <c r="K1354" s="22"/>
      <c r="L1354" s="22"/>
      <c r="M1354" s="22"/>
    </row>
    <row r="1355" spans="1:20">
      <c r="A1355" s="7">
        <v>65</v>
      </c>
      <c r="B1355" s="4" t="s">
        <v>462</v>
      </c>
      <c r="C1355" s="61"/>
      <c r="E1355" s="61"/>
      <c r="F1355" s="1"/>
      <c r="G1355" s="61"/>
      <c r="I1355" s="21"/>
      <c r="J1355" s="6"/>
      <c r="K1355" s="22"/>
      <c r="L1355" s="22"/>
      <c r="M1355" s="22"/>
    </row>
    <row r="1356" spans="1:20">
      <c r="A1356" s="7" t="s">
        <v>380</v>
      </c>
      <c r="B1356" s="4" t="s">
        <v>382</v>
      </c>
      <c r="C1356" s="61">
        <f>'[4]PARTIDAS PRG'!$D145</f>
        <v>0</v>
      </c>
      <c r="E1356" s="61">
        <v>0</v>
      </c>
      <c r="F1356" s="1"/>
      <c r="G1356" s="61">
        <f>+'[4]PARTIDAS PRG'!$I145</f>
        <v>0</v>
      </c>
      <c r="I1356" s="1"/>
      <c r="K1356" s="22"/>
      <c r="L1356" s="22"/>
      <c r="M1356" s="22"/>
    </row>
    <row r="1357" spans="1:20">
      <c r="A1357" s="4" t="s">
        <v>381</v>
      </c>
      <c r="B1357" s="4" t="s">
        <v>383</v>
      </c>
      <c r="C1357" s="61">
        <v>0</v>
      </c>
      <c r="E1357" s="61">
        <v>0</v>
      </c>
      <c r="F1357" s="1"/>
      <c r="G1357" s="61"/>
      <c r="I1357" s="1"/>
      <c r="K1357" s="22"/>
      <c r="L1357" s="22"/>
      <c r="M1357" s="22"/>
    </row>
    <row r="1358" spans="1:20">
      <c r="A1358" s="7"/>
      <c r="E1358" s="61"/>
      <c r="F1358" s="1"/>
      <c r="G1358" s="61"/>
      <c r="I1358" s="1"/>
      <c r="K1358" s="22"/>
      <c r="L1358" s="22"/>
      <c r="M1358" s="22"/>
    </row>
    <row r="1359" spans="1:20">
      <c r="B1359" s="5" t="s">
        <v>289</v>
      </c>
      <c r="C1359" s="5"/>
      <c r="D1359" s="14">
        <f>SUM(C1324:C1357)</f>
        <v>0</v>
      </c>
      <c r="E1359" s="61"/>
      <c r="F1359" s="14">
        <v>15500</v>
      </c>
      <c r="G1359" s="62"/>
      <c r="H1359" s="60">
        <f>SUM(G1324:G1356)</f>
        <v>0</v>
      </c>
      <c r="I1359" s="1"/>
      <c r="K1359" s="22"/>
      <c r="L1359" s="22"/>
      <c r="M1359" s="22"/>
    </row>
    <row r="1360" spans="1:20">
      <c r="E1360" s="61"/>
      <c r="F1360" s="1"/>
      <c r="G1360" s="61"/>
      <c r="I1360" s="1">
        <v>1</v>
      </c>
      <c r="K1360" s="45">
        <v>1</v>
      </c>
      <c r="L1360" s="22"/>
      <c r="M1360" s="22"/>
      <c r="N1360" s="45">
        <v>1</v>
      </c>
      <c r="R1360" s="45">
        <v>1</v>
      </c>
      <c r="S1360" s="45"/>
    </row>
    <row r="1361" spans="1:19">
      <c r="A1361" s="6" t="s">
        <v>290</v>
      </c>
      <c r="B1361" s="6"/>
      <c r="C1361" s="6"/>
      <c r="D1361" s="6"/>
      <c r="E1361" s="61"/>
      <c r="F1361" s="1"/>
      <c r="G1361" s="61"/>
      <c r="I1361" s="1"/>
      <c r="K1361" s="22"/>
      <c r="L1361" s="22"/>
      <c r="M1361" s="22"/>
      <c r="R1361" s="45"/>
      <c r="S1361" s="45"/>
    </row>
    <row r="1362" spans="1:19">
      <c r="E1362" s="61"/>
      <c r="F1362" s="1"/>
      <c r="G1362" s="4"/>
      <c r="I1362" s="1"/>
      <c r="K1362" s="45"/>
      <c r="L1362" s="22"/>
      <c r="M1362" s="22"/>
      <c r="N1362" s="45"/>
      <c r="R1362" s="45"/>
      <c r="S1362" s="45"/>
    </row>
    <row r="1363" spans="1:19">
      <c r="A1363" s="7">
        <v>70</v>
      </c>
      <c r="B1363" s="4" t="s">
        <v>318</v>
      </c>
      <c r="E1363" s="61"/>
      <c r="F1363" s="1"/>
      <c r="G1363" s="4"/>
      <c r="I1363" s="1">
        <v>1</v>
      </c>
      <c r="K1363" s="45">
        <v>1</v>
      </c>
      <c r="L1363" s="22"/>
      <c r="M1363" s="22"/>
      <c r="N1363" s="45">
        <v>1</v>
      </c>
      <c r="R1363" s="45">
        <v>1</v>
      </c>
      <c r="S1363" s="45"/>
    </row>
    <row r="1364" spans="1:19">
      <c r="A1364" s="7">
        <v>700</v>
      </c>
      <c r="B1364" s="4" t="s">
        <v>318</v>
      </c>
      <c r="C1364" s="61">
        <v>0</v>
      </c>
      <c r="E1364" s="61">
        <v>0</v>
      </c>
      <c r="F1364" s="1"/>
      <c r="G1364" s="61">
        <v>1</v>
      </c>
      <c r="I1364" s="1"/>
      <c r="K1364" s="45"/>
      <c r="L1364" s="22"/>
      <c r="M1364" s="22"/>
      <c r="N1364" s="45"/>
      <c r="R1364" s="45"/>
      <c r="S1364" s="45"/>
    </row>
    <row r="1365" spans="1:19">
      <c r="A1365" s="7"/>
      <c r="C1365" s="61"/>
      <c r="E1365" s="61"/>
      <c r="F1365" s="1"/>
      <c r="G1365" s="61"/>
      <c r="I1365" s="1"/>
      <c r="K1365" s="45"/>
      <c r="L1365" s="22"/>
      <c r="M1365" s="22"/>
      <c r="N1365" s="45"/>
      <c r="R1365" s="45"/>
      <c r="S1365" s="45"/>
    </row>
    <row r="1366" spans="1:19">
      <c r="A1366" s="7">
        <v>73</v>
      </c>
      <c r="B1366" s="4" t="s">
        <v>403</v>
      </c>
      <c r="C1366" s="61"/>
      <c r="E1366" s="61"/>
      <c r="F1366" s="1"/>
      <c r="G1366" s="61"/>
      <c r="I1366" s="1">
        <v>1</v>
      </c>
      <c r="K1366" s="45">
        <v>1</v>
      </c>
      <c r="L1366" s="22"/>
      <c r="M1366" s="22"/>
      <c r="N1366" s="45">
        <v>1</v>
      </c>
      <c r="R1366" s="45">
        <v>1</v>
      </c>
      <c r="S1366" s="45"/>
    </row>
    <row r="1367" spans="1:19">
      <c r="A1367" s="7">
        <v>730</v>
      </c>
      <c r="B1367" s="4" t="s">
        <v>404</v>
      </c>
      <c r="C1367" s="61">
        <v>0</v>
      </c>
      <c r="E1367" s="61">
        <v>0</v>
      </c>
      <c r="F1367" s="1"/>
      <c r="G1367" s="61">
        <v>1</v>
      </c>
      <c r="I1367" s="1"/>
      <c r="K1367" s="45"/>
      <c r="L1367" s="22"/>
      <c r="M1367" s="22"/>
      <c r="N1367" s="45"/>
      <c r="R1367" s="45"/>
      <c r="S1367" s="45"/>
    </row>
    <row r="1368" spans="1:19">
      <c r="A1368" s="7"/>
      <c r="C1368" s="61"/>
      <c r="E1368" s="61"/>
      <c r="F1368" s="1"/>
      <c r="G1368" s="61"/>
      <c r="I1368" s="1"/>
      <c r="K1368" s="45"/>
      <c r="L1368" s="22"/>
      <c r="M1368" s="22"/>
      <c r="N1368" s="45"/>
      <c r="R1368" s="45"/>
      <c r="S1368" s="45"/>
    </row>
    <row r="1369" spans="1:19">
      <c r="A1369" s="7">
        <v>74</v>
      </c>
      <c r="B1369" s="4" t="s">
        <v>49</v>
      </c>
      <c r="C1369" s="61"/>
      <c r="E1369" s="61"/>
      <c r="F1369" s="1"/>
      <c r="G1369" s="61"/>
      <c r="I1369" s="1">
        <v>1</v>
      </c>
      <c r="K1369" s="45">
        <v>1</v>
      </c>
      <c r="L1369" s="22"/>
      <c r="M1369" s="22"/>
      <c r="N1369" s="45">
        <v>1</v>
      </c>
      <c r="R1369" s="45">
        <v>1</v>
      </c>
      <c r="S1369" s="45"/>
    </row>
    <row r="1370" spans="1:19">
      <c r="A1370" s="7">
        <v>740</v>
      </c>
      <c r="B1370" s="4" t="s">
        <v>50</v>
      </c>
      <c r="C1370" s="61">
        <v>0</v>
      </c>
      <c r="E1370" s="61">
        <v>0</v>
      </c>
      <c r="F1370" s="1"/>
      <c r="G1370" s="61">
        <v>1</v>
      </c>
      <c r="I1370" s="1"/>
      <c r="K1370" s="45"/>
      <c r="L1370" s="22"/>
      <c r="M1370" s="22"/>
      <c r="N1370" s="45"/>
      <c r="R1370" s="45"/>
      <c r="S1370" s="45"/>
    </row>
    <row r="1371" spans="1:19">
      <c r="A1371" s="7"/>
      <c r="C1371" s="61"/>
      <c r="E1371" s="61"/>
      <c r="F1371" s="1"/>
      <c r="G1371" s="61"/>
      <c r="I1371" s="1"/>
      <c r="K1371" s="45"/>
      <c r="L1371" s="22"/>
      <c r="M1371" s="22"/>
      <c r="N1371" s="45"/>
      <c r="R1371" s="45"/>
      <c r="S1371" s="45"/>
    </row>
    <row r="1372" spans="1:19">
      <c r="A1372" s="7">
        <v>75</v>
      </c>
      <c r="B1372" s="4" t="s">
        <v>291</v>
      </c>
      <c r="C1372" s="61"/>
      <c r="E1372" s="61"/>
      <c r="F1372" s="1"/>
      <c r="G1372" s="61"/>
      <c r="I1372" s="1">
        <v>1</v>
      </c>
      <c r="K1372" s="45">
        <v>1</v>
      </c>
      <c r="L1372" s="22"/>
      <c r="M1372" s="22"/>
      <c r="N1372" s="45">
        <v>1</v>
      </c>
      <c r="R1372" s="45">
        <v>1</v>
      </c>
      <c r="S1372" s="45"/>
    </row>
    <row r="1373" spans="1:19">
      <c r="A1373" s="7">
        <v>750</v>
      </c>
      <c r="B1373" s="4" t="s">
        <v>51</v>
      </c>
      <c r="C1373" s="61">
        <v>0</v>
      </c>
      <c r="E1373" s="61">
        <v>0</v>
      </c>
      <c r="F1373" s="1"/>
      <c r="G1373" s="61">
        <v>1</v>
      </c>
      <c r="I1373" s="1"/>
      <c r="K1373" s="45"/>
      <c r="L1373" s="22"/>
      <c r="M1373" s="22"/>
      <c r="N1373" s="45"/>
      <c r="R1373" s="45"/>
      <c r="S1373" s="45"/>
    </row>
    <row r="1374" spans="1:19">
      <c r="A1374" s="7"/>
      <c r="C1374" s="61"/>
      <c r="E1374" s="61"/>
      <c r="F1374" s="1"/>
      <c r="G1374" s="61"/>
      <c r="I1374" s="1"/>
      <c r="K1374" s="45"/>
      <c r="L1374" s="22"/>
      <c r="M1374" s="22"/>
      <c r="N1374" s="45"/>
      <c r="R1374" s="45"/>
      <c r="S1374" s="45"/>
    </row>
    <row r="1375" spans="1:19">
      <c r="A1375" s="7">
        <v>76</v>
      </c>
      <c r="B1375" s="4" t="s">
        <v>282</v>
      </c>
      <c r="C1375" s="61"/>
      <c r="E1375" s="61"/>
      <c r="F1375" s="1"/>
      <c r="G1375" s="61"/>
      <c r="I1375" s="1">
        <v>1</v>
      </c>
      <c r="K1375" s="45">
        <v>1</v>
      </c>
      <c r="L1375" s="22"/>
      <c r="M1375" s="22"/>
      <c r="N1375" s="45">
        <v>1</v>
      </c>
      <c r="R1375" s="45">
        <v>1</v>
      </c>
      <c r="S1375" s="45"/>
    </row>
    <row r="1376" spans="1:19">
      <c r="A1376" s="7">
        <v>762</v>
      </c>
      <c r="B1376" s="4" t="s">
        <v>283</v>
      </c>
      <c r="C1376" s="61">
        <v>0</v>
      </c>
      <c r="E1376" s="61">
        <v>0</v>
      </c>
      <c r="F1376" s="1"/>
      <c r="G1376" s="61">
        <v>1</v>
      </c>
      <c r="I1376" s="1"/>
      <c r="K1376" s="45"/>
      <c r="L1376" s="22"/>
      <c r="M1376" s="22"/>
      <c r="N1376" s="45"/>
      <c r="R1376" s="45"/>
      <c r="S1376" s="45"/>
    </row>
    <row r="1377" spans="1:19">
      <c r="A1377" s="7"/>
      <c r="C1377" s="61"/>
      <c r="E1377" s="61"/>
      <c r="F1377" s="1"/>
      <c r="G1377" s="61"/>
      <c r="I1377" s="1"/>
      <c r="K1377" s="45"/>
      <c r="L1377" s="22"/>
      <c r="M1377" s="22"/>
      <c r="N1377" s="45"/>
      <c r="R1377" s="45"/>
      <c r="S1377" s="45"/>
    </row>
    <row r="1378" spans="1:19">
      <c r="A1378" s="7">
        <v>77</v>
      </c>
      <c r="B1378" s="4" t="s">
        <v>309</v>
      </c>
      <c r="C1378" s="61"/>
      <c r="E1378" s="61"/>
      <c r="F1378" s="1"/>
      <c r="G1378" s="61"/>
      <c r="I1378" s="1">
        <v>1</v>
      </c>
      <c r="K1378" s="45">
        <v>1</v>
      </c>
      <c r="L1378" s="22"/>
      <c r="M1378" s="22"/>
      <c r="N1378" s="45">
        <v>1</v>
      </c>
      <c r="R1378" s="45">
        <v>1</v>
      </c>
      <c r="S1378" s="45"/>
    </row>
    <row r="1379" spans="1:19">
      <c r="A1379" s="7">
        <v>770</v>
      </c>
      <c r="B1379" s="4" t="s">
        <v>405</v>
      </c>
      <c r="C1379" s="61">
        <v>0</v>
      </c>
      <c r="E1379" s="61">
        <v>0</v>
      </c>
      <c r="F1379" s="1"/>
      <c r="G1379" s="61">
        <v>0</v>
      </c>
      <c r="I1379" s="1"/>
      <c r="K1379" s="22"/>
      <c r="L1379" s="22"/>
      <c r="M1379" s="22"/>
      <c r="R1379" s="45"/>
      <c r="S1379" s="45"/>
    </row>
    <row r="1380" spans="1:19">
      <c r="A1380" s="7"/>
      <c r="C1380" s="61"/>
      <c r="E1380" s="61"/>
      <c r="F1380" s="1"/>
      <c r="G1380" s="61"/>
      <c r="I1380" s="66"/>
      <c r="J1380" s="60">
        <v>7</v>
      </c>
      <c r="K1380" s="22"/>
      <c r="L1380" s="46">
        <v>7</v>
      </c>
      <c r="M1380" s="58"/>
      <c r="O1380" s="46">
        <v>7</v>
      </c>
      <c r="P1380" s="58"/>
      <c r="Q1380" s="58"/>
      <c r="R1380" s="45"/>
      <c r="S1380" s="46">
        <v>7</v>
      </c>
    </row>
    <row r="1381" spans="1:19">
      <c r="A1381" s="7">
        <v>78</v>
      </c>
      <c r="B1381" s="4" t="s">
        <v>310</v>
      </c>
      <c r="C1381" s="61"/>
      <c r="E1381" s="61"/>
      <c r="F1381" s="1"/>
      <c r="G1381" s="61"/>
      <c r="I1381" s="1"/>
      <c r="K1381" s="22"/>
      <c r="L1381" s="22"/>
      <c r="M1381" s="22"/>
    </row>
    <row r="1382" spans="1:19">
      <c r="A1382" s="7">
        <v>789</v>
      </c>
      <c r="B1382" s="4" t="s">
        <v>406</v>
      </c>
      <c r="C1382" s="61">
        <v>0</v>
      </c>
      <c r="E1382" s="61">
        <v>0</v>
      </c>
      <c r="F1382" s="1"/>
      <c r="G1382" s="61">
        <v>1</v>
      </c>
      <c r="I1382" s="66"/>
      <c r="J1382" s="60">
        <v>80023.020789899994</v>
      </c>
      <c r="K1382" s="22"/>
      <c r="L1382" s="14">
        <v>96164.59</v>
      </c>
      <c r="M1382" s="15"/>
      <c r="O1382" s="14">
        <v>30168.68</v>
      </c>
      <c r="P1382" s="15"/>
      <c r="Q1382" s="15"/>
      <c r="S1382" s="14">
        <v>292197.71999999997</v>
      </c>
    </row>
    <row r="1383" spans="1:19">
      <c r="E1383" s="61"/>
      <c r="F1383" s="1"/>
      <c r="G1383" s="61"/>
      <c r="I1383" s="1"/>
      <c r="K1383" s="22"/>
      <c r="L1383" s="22"/>
      <c r="M1383" s="22"/>
    </row>
    <row r="1384" spans="1:19">
      <c r="B1384" s="5" t="s">
        <v>243</v>
      </c>
      <c r="C1384" s="5"/>
      <c r="D1384" s="14">
        <f>+C1364+C1367+C1370+C1373+C1376+C1379+C1382</f>
        <v>0</v>
      </c>
      <c r="E1384" s="61"/>
      <c r="F1384" s="14">
        <v>0</v>
      </c>
      <c r="G1384" s="62"/>
      <c r="H1384" s="60">
        <f>SUM(G1364:G1382)</f>
        <v>6</v>
      </c>
      <c r="I1384" s="1"/>
      <c r="K1384" s="22"/>
      <c r="L1384" s="22"/>
      <c r="M1384" s="22"/>
    </row>
    <row r="1385" spans="1:19">
      <c r="E1385" s="61"/>
      <c r="F1385" s="1"/>
      <c r="G1385" s="61"/>
      <c r="I1385" s="1"/>
      <c r="K1385" s="22"/>
      <c r="L1385" s="22"/>
      <c r="M1385" s="22"/>
    </row>
    <row r="1386" spans="1:19">
      <c r="B1386" s="5" t="s">
        <v>299</v>
      </c>
      <c r="C1386" s="5"/>
      <c r="D1386" s="14">
        <f>+D1384+D1359+D1319+D1305</f>
        <v>62466.479999999996</v>
      </c>
      <c r="E1386" s="61"/>
      <c r="F1386" s="14">
        <v>85382.46</v>
      </c>
      <c r="G1386" s="61"/>
      <c r="H1386" s="60">
        <f>+H1384+H1359+H1319+H1305</f>
        <v>40164.73510754</v>
      </c>
      <c r="I1386" s="1"/>
      <c r="K1386" s="22"/>
      <c r="L1386" s="22"/>
      <c r="M1386" s="22"/>
    </row>
    <row r="1387" spans="1:19">
      <c r="E1387" s="61"/>
      <c r="F1387" s="1"/>
      <c r="G1387" s="61"/>
      <c r="I1387" s="1"/>
      <c r="K1387" s="22"/>
      <c r="L1387" s="22"/>
      <c r="M1387" s="22"/>
    </row>
    <row r="1388" spans="1:19">
      <c r="A1388" s="6" t="s">
        <v>300</v>
      </c>
      <c r="G1388" s="61"/>
      <c r="I1388" s="1"/>
      <c r="K1388" s="22"/>
      <c r="L1388" s="22"/>
      <c r="M1388" s="22"/>
    </row>
    <row r="1389" spans="1:19">
      <c r="G1389" s="61"/>
      <c r="I1389" s="1">
        <v>1</v>
      </c>
      <c r="K1389" s="19">
        <v>1</v>
      </c>
      <c r="L1389" s="22"/>
      <c r="M1389" s="22"/>
      <c r="N1389" s="19">
        <v>1</v>
      </c>
      <c r="R1389" s="19">
        <v>1</v>
      </c>
    </row>
    <row r="1390" spans="1:19">
      <c r="A1390" s="6" t="s">
        <v>257</v>
      </c>
      <c r="G1390" s="61"/>
      <c r="I1390" s="1">
        <v>1</v>
      </c>
      <c r="K1390" s="19">
        <v>1</v>
      </c>
      <c r="L1390" s="22"/>
      <c r="M1390" s="22"/>
      <c r="N1390" s="19">
        <v>1</v>
      </c>
      <c r="R1390" s="19">
        <v>1</v>
      </c>
    </row>
    <row r="1391" spans="1:19">
      <c r="G1391" s="61">
        <v>1</v>
      </c>
      <c r="I1391" s="1">
        <v>1</v>
      </c>
      <c r="K1391" s="19">
        <v>1</v>
      </c>
      <c r="L1391" s="22"/>
      <c r="M1391" s="22"/>
      <c r="N1391" s="19">
        <v>1</v>
      </c>
      <c r="R1391" s="19">
        <v>1</v>
      </c>
    </row>
    <row r="1392" spans="1:19">
      <c r="A1392" s="7">
        <v>20</v>
      </c>
      <c r="B1392" s="4" t="s">
        <v>153</v>
      </c>
      <c r="G1392" s="61">
        <v>1</v>
      </c>
      <c r="I1392" s="1">
        <v>1</v>
      </c>
      <c r="K1392" s="19">
        <v>1</v>
      </c>
      <c r="L1392" s="22"/>
      <c r="M1392" s="22"/>
      <c r="N1392" s="19">
        <v>1</v>
      </c>
      <c r="R1392" s="19">
        <v>1</v>
      </c>
    </row>
    <row r="1393" spans="1:18">
      <c r="A1393" s="7">
        <v>200</v>
      </c>
      <c r="B1393" s="4" t="s">
        <v>407</v>
      </c>
      <c r="C1393" s="61">
        <v>0</v>
      </c>
      <c r="E1393" s="61">
        <v>0</v>
      </c>
      <c r="G1393" s="61">
        <v>1</v>
      </c>
      <c r="I1393" s="1">
        <v>1</v>
      </c>
      <c r="K1393" s="19">
        <v>1</v>
      </c>
      <c r="L1393" s="22"/>
      <c r="M1393" s="22"/>
      <c r="N1393" s="19">
        <v>1</v>
      </c>
      <c r="R1393" s="19">
        <v>1</v>
      </c>
    </row>
    <row r="1394" spans="1:18">
      <c r="A1394" s="7">
        <v>202</v>
      </c>
      <c r="B1394" s="4" t="s">
        <v>408</v>
      </c>
      <c r="C1394" s="61">
        <v>0</v>
      </c>
      <c r="E1394" s="61">
        <v>0</v>
      </c>
      <c r="G1394" s="61">
        <v>1</v>
      </c>
      <c r="I1394" s="1">
        <v>1</v>
      </c>
      <c r="K1394" s="19">
        <v>1</v>
      </c>
      <c r="L1394" s="22"/>
      <c r="M1394" s="22"/>
      <c r="N1394" s="19">
        <v>1</v>
      </c>
      <c r="R1394" s="19">
        <v>1</v>
      </c>
    </row>
    <row r="1395" spans="1:18">
      <c r="A1395" s="7">
        <v>203</v>
      </c>
      <c r="B1395" s="4" t="s">
        <v>409</v>
      </c>
      <c r="C1395" s="61">
        <v>0</v>
      </c>
      <c r="E1395" s="61">
        <v>0</v>
      </c>
      <c r="G1395" s="61">
        <v>1</v>
      </c>
      <c r="I1395" s="1">
        <v>1</v>
      </c>
      <c r="K1395" s="19">
        <v>1</v>
      </c>
      <c r="L1395" s="22"/>
      <c r="M1395" s="22"/>
      <c r="N1395" s="19">
        <v>1</v>
      </c>
      <c r="R1395" s="19">
        <v>1</v>
      </c>
    </row>
    <row r="1396" spans="1:18">
      <c r="A1396" s="7">
        <v>204</v>
      </c>
      <c r="B1396" s="4" t="s">
        <v>410</v>
      </c>
      <c r="C1396" s="61">
        <v>0</v>
      </c>
      <c r="E1396" s="61">
        <v>0</v>
      </c>
      <c r="G1396" s="61">
        <v>1</v>
      </c>
      <c r="I1396" s="1">
        <v>0.5</v>
      </c>
      <c r="K1396" s="19">
        <v>0.5</v>
      </c>
      <c r="L1396" s="22"/>
      <c r="M1396" s="22"/>
      <c r="N1396" s="19">
        <v>0.5</v>
      </c>
      <c r="R1396" s="19"/>
    </row>
    <row r="1397" spans="1:18">
      <c r="A1397" s="7">
        <v>205</v>
      </c>
      <c r="B1397" s="4" t="s">
        <v>411</v>
      </c>
      <c r="C1397" s="61">
        <v>0</v>
      </c>
      <c r="E1397" s="61">
        <v>0</v>
      </c>
      <c r="G1397" s="61">
        <v>1</v>
      </c>
      <c r="I1397" s="1"/>
      <c r="K1397" s="19"/>
      <c r="L1397" s="22"/>
      <c r="M1397" s="22"/>
      <c r="N1397" s="19"/>
      <c r="R1397" s="19"/>
    </row>
    <row r="1398" spans="1:18">
      <c r="A1398" s="7">
        <v>206</v>
      </c>
      <c r="B1398" s="4" t="s">
        <v>412</v>
      </c>
      <c r="C1398" s="61">
        <v>0</v>
      </c>
      <c r="E1398" s="61">
        <v>0</v>
      </c>
      <c r="G1398" s="61">
        <v>1</v>
      </c>
      <c r="I1398" s="1"/>
      <c r="K1398" s="22"/>
      <c r="L1398" s="22"/>
      <c r="M1398" s="22"/>
    </row>
    <row r="1399" spans="1:18">
      <c r="A1399" s="7">
        <v>208</v>
      </c>
      <c r="B1399" s="4" t="s">
        <v>413</v>
      </c>
      <c r="C1399" s="61">
        <v>0</v>
      </c>
      <c r="E1399" s="61">
        <v>0</v>
      </c>
      <c r="G1399" s="61"/>
      <c r="I1399" s="1">
        <v>1</v>
      </c>
      <c r="K1399" s="19">
        <v>1</v>
      </c>
      <c r="L1399" s="22"/>
      <c r="M1399" s="22"/>
      <c r="N1399" s="19">
        <v>1</v>
      </c>
      <c r="R1399" s="19">
        <v>1</v>
      </c>
    </row>
    <row r="1400" spans="1:18">
      <c r="A1400" s="7">
        <v>209</v>
      </c>
      <c r="B1400" s="4" t="s">
        <v>101</v>
      </c>
      <c r="C1400" s="61">
        <v>0</v>
      </c>
      <c r="E1400" s="61">
        <v>0</v>
      </c>
      <c r="G1400" s="61"/>
      <c r="I1400" s="1">
        <v>1</v>
      </c>
      <c r="K1400" s="19">
        <v>1</v>
      </c>
      <c r="L1400" s="22"/>
      <c r="M1400" s="22"/>
      <c r="N1400" s="19">
        <v>1</v>
      </c>
      <c r="R1400" s="19">
        <v>1</v>
      </c>
    </row>
    <row r="1401" spans="1:18">
      <c r="A1401" s="7"/>
      <c r="C1401" s="61"/>
      <c r="E1401" s="61"/>
      <c r="G1401" s="61">
        <v>1</v>
      </c>
      <c r="I1401" s="1">
        <v>1</v>
      </c>
      <c r="K1401" s="19">
        <v>1</v>
      </c>
      <c r="L1401" s="22"/>
      <c r="M1401" s="22"/>
      <c r="N1401" s="19">
        <v>1</v>
      </c>
      <c r="R1401" s="19">
        <v>1</v>
      </c>
    </row>
    <row r="1402" spans="1:18">
      <c r="A1402" s="7">
        <v>21</v>
      </c>
      <c r="B1402" s="4" t="s">
        <v>261</v>
      </c>
      <c r="C1402" s="61"/>
      <c r="E1402" s="61"/>
      <c r="G1402" s="61">
        <v>1</v>
      </c>
      <c r="I1402" s="1">
        <v>1</v>
      </c>
      <c r="K1402" s="19">
        <v>1</v>
      </c>
      <c r="L1402" s="22"/>
      <c r="M1402" s="22"/>
      <c r="N1402" s="19">
        <v>1</v>
      </c>
      <c r="R1402" s="19">
        <v>1</v>
      </c>
    </row>
    <row r="1403" spans="1:18">
      <c r="A1403" s="7">
        <v>210</v>
      </c>
      <c r="B1403" s="4" t="s">
        <v>414</v>
      </c>
      <c r="C1403" s="61">
        <v>0</v>
      </c>
      <c r="E1403" s="61">
        <v>0</v>
      </c>
      <c r="G1403" s="61">
        <v>1</v>
      </c>
      <c r="I1403" s="1">
        <v>1</v>
      </c>
      <c r="K1403" s="19">
        <v>1</v>
      </c>
      <c r="L1403" s="22"/>
      <c r="M1403" s="22"/>
      <c r="N1403" s="19">
        <v>1</v>
      </c>
      <c r="R1403" s="19">
        <v>1</v>
      </c>
    </row>
    <row r="1404" spans="1:18">
      <c r="A1404" s="7">
        <v>212</v>
      </c>
      <c r="B1404" s="4" t="s">
        <v>415</v>
      </c>
      <c r="C1404" s="61">
        <v>0</v>
      </c>
      <c r="E1404" s="61">
        <v>0</v>
      </c>
      <c r="G1404" s="61">
        <v>1</v>
      </c>
      <c r="I1404" s="1">
        <v>1</v>
      </c>
      <c r="K1404" s="19">
        <v>1</v>
      </c>
      <c r="L1404" s="22"/>
      <c r="M1404" s="22"/>
      <c r="N1404" s="19">
        <v>1</v>
      </c>
      <c r="R1404" s="19">
        <v>1</v>
      </c>
    </row>
    <row r="1405" spans="1:18">
      <c r="A1405" s="7">
        <v>213</v>
      </c>
      <c r="B1405" s="4" t="s">
        <v>416</v>
      </c>
      <c r="C1405" s="61">
        <v>0</v>
      </c>
      <c r="E1405" s="61">
        <v>0</v>
      </c>
      <c r="G1405" s="61">
        <v>1</v>
      </c>
      <c r="I1405" s="1">
        <v>1</v>
      </c>
      <c r="K1405" s="19">
        <v>1</v>
      </c>
      <c r="L1405" s="22"/>
      <c r="M1405" s="22"/>
      <c r="N1405" s="19">
        <v>1</v>
      </c>
      <c r="R1405" s="19">
        <v>1</v>
      </c>
    </row>
    <row r="1406" spans="1:18">
      <c r="A1406" s="7">
        <v>214</v>
      </c>
      <c r="B1406" s="4" t="s">
        <v>417</v>
      </c>
      <c r="C1406" s="61">
        <v>0</v>
      </c>
      <c r="E1406" s="61">
        <v>0</v>
      </c>
      <c r="G1406" s="61">
        <v>1</v>
      </c>
      <c r="I1406" s="1"/>
      <c r="K1406" s="19"/>
      <c r="L1406" s="22"/>
      <c r="M1406" s="22"/>
      <c r="N1406" s="19"/>
      <c r="R1406" s="19"/>
    </row>
    <row r="1407" spans="1:18">
      <c r="A1407" s="7">
        <v>215</v>
      </c>
      <c r="B1407" s="4" t="s">
        <v>418</v>
      </c>
      <c r="C1407" s="61">
        <v>0</v>
      </c>
      <c r="E1407" s="61">
        <v>0</v>
      </c>
      <c r="G1407" s="61">
        <v>1</v>
      </c>
      <c r="I1407" s="1"/>
      <c r="K1407" s="19"/>
      <c r="L1407" s="22"/>
      <c r="M1407" s="22"/>
      <c r="N1407" s="19"/>
      <c r="R1407" s="19"/>
    </row>
    <row r="1408" spans="1:18">
      <c r="A1408" s="7">
        <v>216</v>
      </c>
      <c r="B1408" s="4" t="s">
        <v>419</v>
      </c>
      <c r="C1408" s="61">
        <v>0</v>
      </c>
      <c r="E1408" s="61">
        <v>0</v>
      </c>
      <c r="G1408" s="61"/>
      <c r="I1408" s="1"/>
      <c r="K1408" s="19"/>
      <c r="L1408" s="22"/>
      <c r="M1408" s="22"/>
      <c r="N1408" s="19"/>
      <c r="R1408" s="19"/>
    </row>
    <row r="1409" spans="1:26">
      <c r="A1409" s="7">
        <v>219</v>
      </c>
      <c r="B1409" s="4" t="s">
        <v>420</v>
      </c>
      <c r="C1409" s="61">
        <v>0</v>
      </c>
      <c r="E1409" s="61">
        <v>0</v>
      </c>
      <c r="G1409" s="61"/>
      <c r="I1409" s="1">
        <v>1</v>
      </c>
      <c r="K1409" s="19">
        <v>1</v>
      </c>
      <c r="L1409" s="22"/>
      <c r="M1409" s="22"/>
      <c r="N1409" s="19">
        <v>1</v>
      </c>
      <c r="R1409" s="19">
        <v>1</v>
      </c>
    </row>
    <row r="1410" spans="1:26">
      <c r="C1410" s="61"/>
      <c r="E1410" s="61"/>
      <c r="G1410" s="61"/>
      <c r="I1410" s="1">
        <v>1</v>
      </c>
      <c r="K1410" s="19">
        <v>1</v>
      </c>
      <c r="L1410" s="22"/>
      <c r="M1410" s="22"/>
      <c r="N1410" s="19">
        <v>1</v>
      </c>
      <c r="R1410" s="19">
        <v>1</v>
      </c>
    </row>
    <row r="1411" spans="1:26">
      <c r="A1411" s="7">
        <v>22</v>
      </c>
      <c r="B1411" s="4" t="s">
        <v>262</v>
      </c>
      <c r="C1411" s="61"/>
      <c r="E1411" s="61"/>
      <c r="G1411" s="61">
        <v>1</v>
      </c>
      <c r="I1411" s="1">
        <v>1</v>
      </c>
      <c r="K1411" s="19">
        <v>1</v>
      </c>
      <c r="L1411" s="22"/>
      <c r="M1411" s="22"/>
      <c r="N1411" s="19">
        <v>1</v>
      </c>
      <c r="R1411" s="19">
        <v>1</v>
      </c>
    </row>
    <row r="1412" spans="1:26">
      <c r="A1412" s="7">
        <v>220</v>
      </c>
      <c r="B1412" s="4" t="s">
        <v>263</v>
      </c>
      <c r="C1412" s="61">
        <v>0</v>
      </c>
      <c r="E1412" s="61">
        <v>0</v>
      </c>
      <c r="G1412" s="61">
        <v>1</v>
      </c>
      <c r="I1412" s="1"/>
      <c r="K1412" s="19"/>
      <c r="L1412" s="22"/>
      <c r="M1412" s="22"/>
      <c r="N1412" s="19"/>
      <c r="R1412" s="19"/>
    </row>
    <row r="1413" spans="1:26">
      <c r="A1413" s="7" t="s">
        <v>355</v>
      </c>
      <c r="B1413" s="4" t="s">
        <v>358</v>
      </c>
      <c r="C1413" s="61">
        <v>0</v>
      </c>
      <c r="E1413" s="61">
        <v>0</v>
      </c>
      <c r="G1413" s="61">
        <v>1</v>
      </c>
      <c r="I1413" s="1">
        <v>1</v>
      </c>
      <c r="K1413" s="19">
        <v>1</v>
      </c>
      <c r="L1413" s="22"/>
      <c r="M1413" s="22"/>
      <c r="N1413" s="19">
        <v>1</v>
      </c>
      <c r="R1413" s="19">
        <v>1</v>
      </c>
    </row>
    <row r="1414" spans="1:26">
      <c r="A1414" s="7" t="s">
        <v>356</v>
      </c>
      <c r="B1414" s="4" t="s">
        <v>359</v>
      </c>
      <c r="C1414" s="61">
        <v>0</v>
      </c>
      <c r="E1414" s="61">
        <v>0</v>
      </c>
      <c r="G1414" s="61"/>
      <c r="I1414" s="1">
        <v>1</v>
      </c>
      <c r="K1414" s="19">
        <v>1</v>
      </c>
      <c r="L1414" s="22"/>
      <c r="M1414" s="22"/>
      <c r="N1414" s="19">
        <v>1</v>
      </c>
      <c r="R1414" s="19">
        <v>1</v>
      </c>
    </row>
    <row r="1415" spans="1:26">
      <c r="A1415" s="7" t="s">
        <v>264</v>
      </c>
      <c r="B1415" s="4" t="s">
        <v>360</v>
      </c>
      <c r="C1415" s="61">
        <v>0</v>
      </c>
      <c r="E1415" s="61">
        <v>0</v>
      </c>
      <c r="G1415" s="61">
        <v>1</v>
      </c>
      <c r="I1415" s="1">
        <v>1</v>
      </c>
      <c r="K1415" s="19">
        <v>1</v>
      </c>
      <c r="L1415" s="22"/>
      <c r="M1415" s="22"/>
      <c r="N1415" s="19">
        <v>1</v>
      </c>
      <c r="R1415" s="19">
        <v>1</v>
      </c>
    </row>
    <row r="1416" spans="1:26">
      <c r="A1416" s="7">
        <v>221</v>
      </c>
      <c r="B1416" s="4" t="s">
        <v>265</v>
      </c>
      <c r="C1416" s="61"/>
      <c r="E1416" s="61"/>
      <c r="G1416" s="61">
        <v>1</v>
      </c>
      <c r="I1416" s="1">
        <v>1</v>
      </c>
      <c r="K1416" s="19">
        <v>1</v>
      </c>
      <c r="L1416" s="22"/>
      <c r="M1416" s="22"/>
      <c r="N1416" s="19">
        <v>1</v>
      </c>
    </row>
    <row r="1417" spans="1:26">
      <c r="A1417" s="7" t="s">
        <v>41</v>
      </c>
      <c r="B1417" s="4" t="s">
        <v>363</v>
      </c>
      <c r="C1417" s="61">
        <v>0</v>
      </c>
      <c r="E1417" s="61">
        <v>0</v>
      </c>
      <c r="G1417" s="61">
        <v>1</v>
      </c>
      <c r="I1417" s="1">
        <v>1</v>
      </c>
      <c r="K1417" s="19">
        <v>1</v>
      </c>
      <c r="L1417" s="22"/>
      <c r="M1417" s="22"/>
      <c r="N1417" s="19">
        <v>1</v>
      </c>
      <c r="R1417" s="19">
        <v>1</v>
      </c>
    </row>
    <row r="1418" spans="1:26">
      <c r="A1418" s="7" t="s">
        <v>266</v>
      </c>
      <c r="B1418" s="4" t="s">
        <v>364</v>
      </c>
      <c r="C1418" s="61">
        <v>0</v>
      </c>
      <c r="E1418" s="61">
        <v>0</v>
      </c>
      <c r="G1418" s="61">
        <v>1</v>
      </c>
      <c r="I1418" s="1">
        <v>1</v>
      </c>
      <c r="K1418" s="19">
        <v>1</v>
      </c>
      <c r="L1418" s="22"/>
      <c r="M1418" s="22"/>
      <c r="N1418" s="19">
        <v>1</v>
      </c>
    </row>
    <row r="1419" spans="1:26">
      <c r="A1419" s="7" t="s">
        <v>267</v>
      </c>
      <c r="B1419" s="4" t="s">
        <v>393</v>
      </c>
      <c r="C1419" s="61">
        <v>0</v>
      </c>
      <c r="E1419" s="61">
        <v>0</v>
      </c>
      <c r="G1419" s="61">
        <v>1</v>
      </c>
      <c r="I1419" s="1">
        <v>1</v>
      </c>
      <c r="K1419" s="19">
        <v>1</v>
      </c>
      <c r="L1419" s="22"/>
      <c r="M1419" s="22"/>
      <c r="N1419" s="19">
        <v>1</v>
      </c>
      <c r="R1419" s="19">
        <v>1</v>
      </c>
    </row>
    <row r="1420" spans="1:26">
      <c r="A1420" s="7" t="s">
        <v>102</v>
      </c>
      <c r="B1420" s="4" t="s">
        <v>103</v>
      </c>
      <c r="C1420" s="61">
        <v>0</v>
      </c>
      <c r="E1420" s="61">
        <v>0</v>
      </c>
      <c r="G1420" s="61">
        <v>1</v>
      </c>
      <c r="I1420" s="1"/>
      <c r="K1420" s="19"/>
      <c r="L1420" s="22"/>
      <c r="M1420" s="22"/>
      <c r="N1420" s="19"/>
      <c r="R1420" s="19"/>
    </row>
    <row r="1421" spans="1:26">
      <c r="A1421" s="7" t="s">
        <v>268</v>
      </c>
      <c r="B1421" s="4" t="s">
        <v>394</v>
      </c>
      <c r="C1421" s="61">
        <v>0</v>
      </c>
      <c r="E1421" s="61">
        <v>0</v>
      </c>
      <c r="G1421" s="61">
        <v>1</v>
      </c>
      <c r="I1421" s="1">
        <v>1</v>
      </c>
      <c r="K1421" s="19">
        <v>1</v>
      </c>
      <c r="L1421" s="22"/>
      <c r="M1421" s="22"/>
      <c r="N1421" s="19">
        <v>1</v>
      </c>
      <c r="R1421" s="19">
        <v>1</v>
      </c>
    </row>
    <row r="1422" spans="1:26">
      <c r="A1422" s="7" t="s">
        <v>361</v>
      </c>
      <c r="B1422" s="4" t="s">
        <v>104</v>
      </c>
      <c r="C1422" s="61">
        <v>0</v>
      </c>
      <c r="E1422" s="61">
        <v>0</v>
      </c>
      <c r="G1422" s="61"/>
      <c r="I1422" s="1">
        <v>1</v>
      </c>
      <c r="K1422" s="19">
        <v>1</v>
      </c>
      <c r="L1422" s="22"/>
      <c r="M1422" s="22"/>
      <c r="N1422" s="19">
        <v>1</v>
      </c>
      <c r="R1422" s="19">
        <v>1</v>
      </c>
    </row>
    <row r="1423" spans="1:26">
      <c r="A1423" s="7" t="s">
        <v>369</v>
      </c>
      <c r="B1423" s="4" t="s">
        <v>370</v>
      </c>
      <c r="C1423" s="61">
        <v>0</v>
      </c>
      <c r="E1423" s="61">
        <v>0</v>
      </c>
      <c r="G1423" s="61"/>
      <c r="I1423" s="1"/>
      <c r="K1423" s="19"/>
      <c r="L1423" s="22"/>
      <c r="M1423" s="22"/>
      <c r="N1423" s="19"/>
      <c r="R1423" s="19"/>
    </row>
    <row r="1424" spans="1:26">
      <c r="A1424" s="7" t="s">
        <v>362</v>
      </c>
      <c r="B1424" s="4" t="s">
        <v>395</v>
      </c>
      <c r="C1424" s="61">
        <v>0</v>
      </c>
      <c r="E1424" s="61">
        <v>0</v>
      </c>
      <c r="G1424" s="61">
        <v>1</v>
      </c>
      <c r="I1424" s="1">
        <v>1</v>
      </c>
      <c r="K1424" s="19">
        <v>1</v>
      </c>
      <c r="L1424" s="22"/>
      <c r="M1424" s="22"/>
      <c r="N1424" s="19">
        <v>1</v>
      </c>
      <c r="R1424" s="19">
        <v>1</v>
      </c>
      <c r="Y1424" s="22"/>
      <c r="Z1424" s="22"/>
    </row>
    <row r="1425" spans="1:40">
      <c r="A1425" s="7">
        <v>222</v>
      </c>
      <c r="B1425" s="4" t="s">
        <v>269</v>
      </c>
      <c r="C1425" s="61"/>
      <c r="E1425" s="61"/>
      <c r="G1425" s="61">
        <v>1</v>
      </c>
      <c r="I1425" s="1"/>
      <c r="K1425" s="19"/>
      <c r="L1425" s="22"/>
      <c r="M1425" s="22"/>
      <c r="N1425" s="19"/>
      <c r="R1425" s="19">
        <v>1</v>
      </c>
      <c r="Y1425" s="22"/>
      <c r="Z1425" s="22"/>
    </row>
    <row r="1426" spans="1:40">
      <c r="A1426" s="7" t="s">
        <v>421</v>
      </c>
      <c r="B1426" s="4" t="s">
        <v>105</v>
      </c>
      <c r="C1426" s="61">
        <v>0</v>
      </c>
      <c r="E1426" s="61">
        <v>0</v>
      </c>
      <c r="G1426" s="61">
        <v>1</v>
      </c>
      <c r="I1426" s="1">
        <v>1</v>
      </c>
      <c r="K1426" s="19">
        <v>1</v>
      </c>
      <c r="L1426" s="22"/>
      <c r="M1426" s="22"/>
      <c r="N1426" s="19">
        <v>1</v>
      </c>
      <c r="Y1426" s="22"/>
      <c r="Z1426" s="22"/>
    </row>
    <row r="1427" spans="1:40">
      <c r="A1427" s="7" t="s">
        <v>191</v>
      </c>
      <c r="B1427" s="4" t="s">
        <v>270</v>
      </c>
      <c r="C1427" s="61">
        <v>0</v>
      </c>
      <c r="E1427" s="61">
        <v>0</v>
      </c>
      <c r="G1427" s="61"/>
      <c r="I1427" s="1">
        <v>1</v>
      </c>
      <c r="K1427" s="19">
        <v>1</v>
      </c>
      <c r="L1427" s="22"/>
      <c r="M1427" s="22"/>
      <c r="N1427" s="19">
        <v>1</v>
      </c>
      <c r="Y1427" s="22"/>
      <c r="Z1427" s="22"/>
    </row>
    <row r="1428" spans="1:40">
      <c r="A1428" s="7" t="s">
        <v>192</v>
      </c>
      <c r="B1428" s="4" t="s">
        <v>271</v>
      </c>
      <c r="C1428" s="61">
        <v>0</v>
      </c>
      <c r="E1428" s="61">
        <v>0</v>
      </c>
      <c r="G1428" s="61">
        <v>1</v>
      </c>
      <c r="I1428" s="1">
        <v>1</v>
      </c>
      <c r="K1428" s="19">
        <v>1</v>
      </c>
      <c r="L1428" s="22"/>
      <c r="M1428" s="22"/>
      <c r="N1428" s="19">
        <v>1</v>
      </c>
      <c r="Y1428" s="22"/>
      <c r="Z1428" s="22"/>
    </row>
    <row r="1429" spans="1:40">
      <c r="A1429" s="7">
        <v>225</v>
      </c>
      <c r="B1429" s="4" t="s">
        <v>272</v>
      </c>
      <c r="C1429" s="61"/>
      <c r="E1429" s="61"/>
      <c r="G1429" s="61">
        <v>1</v>
      </c>
      <c r="I1429" s="1">
        <v>1</v>
      </c>
      <c r="K1429" s="19">
        <v>1</v>
      </c>
      <c r="L1429" s="22"/>
      <c r="M1429" s="22"/>
      <c r="N1429" s="19">
        <v>1</v>
      </c>
      <c r="R1429" s="19">
        <v>1</v>
      </c>
      <c r="Y1429" s="22"/>
      <c r="Z1429" s="22"/>
    </row>
    <row r="1430" spans="1:40">
      <c r="A1430" s="7" t="s">
        <v>106</v>
      </c>
      <c r="B1430" s="4" t="s">
        <v>111</v>
      </c>
      <c r="C1430" s="61">
        <v>0</v>
      </c>
      <c r="E1430" s="61">
        <v>0</v>
      </c>
      <c r="G1430" s="61">
        <v>1</v>
      </c>
      <c r="I1430" s="1"/>
      <c r="K1430" s="19"/>
      <c r="L1430" s="33"/>
      <c r="M1430" s="33"/>
      <c r="N1430" s="19"/>
      <c r="O1430" s="33"/>
      <c r="P1430" s="33"/>
      <c r="Q1430" s="33"/>
      <c r="V1430" s="22"/>
      <c r="W1430" s="22"/>
      <c r="X1430" s="22"/>
      <c r="Y1430" s="22"/>
      <c r="Z1430" s="22"/>
    </row>
    <row r="1431" spans="1:40">
      <c r="A1431" s="7" t="s">
        <v>107</v>
      </c>
      <c r="B1431" s="4" t="s">
        <v>108</v>
      </c>
      <c r="C1431" s="61">
        <v>0</v>
      </c>
      <c r="E1431" s="61">
        <v>0</v>
      </c>
      <c r="G1431" s="61">
        <v>1</v>
      </c>
      <c r="I1431" s="1">
        <v>1</v>
      </c>
      <c r="K1431" s="19">
        <v>1</v>
      </c>
      <c r="L1431" s="33"/>
      <c r="M1431" s="33"/>
      <c r="N1431" s="19">
        <v>1</v>
      </c>
      <c r="O1431" s="33"/>
      <c r="P1431" s="33"/>
      <c r="Q1431" s="33"/>
      <c r="V1431" s="22"/>
      <c r="W1431" s="22"/>
      <c r="X1431" s="22"/>
      <c r="Y1431" s="22"/>
      <c r="Z1431" s="22"/>
    </row>
    <row r="1432" spans="1:40">
      <c r="A1432" s="7" t="s">
        <v>109</v>
      </c>
      <c r="B1432" s="4" t="s">
        <v>110</v>
      </c>
      <c r="C1432" s="61">
        <v>0</v>
      </c>
      <c r="E1432" s="61">
        <v>0</v>
      </c>
      <c r="G1432" s="61"/>
      <c r="I1432" s="1">
        <v>1</v>
      </c>
      <c r="K1432" s="19">
        <v>1</v>
      </c>
      <c r="L1432" s="22"/>
      <c r="M1432" s="22"/>
      <c r="N1432" s="19">
        <v>1</v>
      </c>
      <c r="V1432" s="22"/>
      <c r="W1432" s="22"/>
      <c r="X1432" s="22"/>
      <c r="Y1432" s="22"/>
      <c r="Z1432" s="22"/>
    </row>
    <row r="1433" spans="1:40">
      <c r="A1433" s="7" t="s">
        <v>99</v>
      </c>
      <c r="B1433" s="4" t="s">
        <v>375</v>
      </c>
      <c r="C1433" s="61">
        <v>0</v>
      </c>
      <c r="E1433" s="61">
        <v>0</v>
      </c>
      <c r="G1433" s="61">
        <v>1</v>
      </c>
      <c r="I1433" s="1">
        <v>1</v>
      </c>
      <c r="K1433" s="19">
        <v>1</v>
      </c>
      <c r="L1433" s="22"/>
      <c r="M1433" s="22"/>
      <c r="N1433" s="19">
        <v>1</v>
      </c>
      <c r="V1433" s="22"/>
      <c r="W1433" s="22"/>
      <c r="X1433" s="22"/>
      <c r="Y1433" s="22"/>
      <c r="Z1433" s="22"/>
    </row>
    <row r="1434" spans="1:40">
      <c r="A1434" s="7">
        <v>227</v>
      </c>
      <c r="B1434" s="4" t="s">
        <v>112</v>
      </c>
      <c r="C1434" s="61"/>
      <c r="E1434" s="61"/>
      <c r="G1434" s="61">
        <v>1</v>
      </c>
      <c r="I1434" s="1">
        <v>486</v>
      </c>
      <c r="K1434" s="19">
        <v>540</v>
      </c>
      <c r="L1434" s="22"/>
      <c r="M1434" s="22"/>
      <c r="N1434" s="19">
        <v>540</v>
      </c>
      <c r="R1434" s="19">
        <v>600</v>
      </c>
      <c r="V1434" s="22"/>
      <c r="W1434" s="22"/>
      <c r="X1434" s="22"/>
      <c r="Y1434" s="22"/>
      <c r="Z1434" s="22"/>
    </row>
    <row r="1435" spans="1:40">
      <c r="A1435" s="7" t="s">
        <v>115</v>
      </c>
      <c r="B1435" s="4" t="s">
        <v>116</v>
      </c>
      <c r="C1435" s="61">
        <v>0</v>
      </c>
      <c r="E1435" s="61">
        <v>0</v>
      </c>
      <c r="G1435" s="61">
        <v>1</v>
      </c>
      <c r="I1435" s="1"/>
      <c r="K1435" s="19"/>
      <c r="L1435" s="22"/>
      <c r="M1435" s="22"/>
      <c r="N1435" s="19"/>
      <c r="V1435" s="22"/>
      <c r="W1435" s="22"/>
      <c r="X1435" s="22"/>
      <c r="Y1435" s="22"/>
      <c r="Z1435" s="22"/>
    </row>
    <row r="1436" spans="1:40">
      <c r="A1436" s="7" t="s">
        <v>117</v>
      </c>
      <c r="B1436" s="4" t="s">
        <v>118</v>
      </c>
      <c r="C1436" s="61">
        <v>0</v>
      </c>
      <c r="E1436" s="61">
        <v>0</v>
      </c>
      <c r="G1436" s="61">
        <v>1</v>
      </c>
      <c r="I1436" s="66"/>
      <c r="J1436" s="60">
        <v>520.5</v>
      </c>
      <c r="K1436" s="19"/>
      <c r="L1436" s="14">
        <v>574.5</v>
      </c>
      <c r="M1436" s="15"/>
      <c r="N1436" s="19"/>
      <c r="O1436" s="14">
        <v>574.5</v>
      </c>
      <c r="P1436" s="15"/>
      <c r="Q1436" s="15"/>
      <c r="R1436" s="19"/>
      <c r="S1436" s="14">
        <v>627</v>
      </c>
      <c r="V1436" s="22"/>
      <c r="W1436" s="22"/>
      <c r="X1436" s="22"/>
      <c r="Y1436" s="22"/>
      <c r="Z1436" s="22"/>
    </row>
    <row r="1437" spans="1:40">
      <c r="A1437" s="7" t="s">
        <v>119</v>
      </c>
      <c r="B1437" s="4" t="s">
        <v>120</v>
      </c>
      <c r="C1437" s="61">
        <v>0</v>
      </c>
      <c r="E1437" s="61">
        <v>0</v>
      </c>
      <c r="G1437" s="61"/>
      <c r="I1437" s="1"/>
      <c r="K1437" s="19"/>
      <c r="L1437" s="22"/>
      <c r="M1437" s="22"/>
      <c r="N1437" s="19"/>
      <c r="V1437" s="22"/>
      <c r="W1437" s="22"/>
      <c r="X1437" s="22"/>
      <c r="Y1437" s="22"/>
      <c r="Z1437" s="22"/>
    </row>
    <row r="1438" spans="1:40">
      <c r="A1438" s="7" t="s">
        <v>113</v>
      </c>
      <c r="B1438" s="4" t="s">
        <v>114</v>
      </c>
      <c r="C1438" s="61">
        <f>0+[3]RESUMEN!$F$27</f>
        <v>70378.739999999991</v>
      </c>
      <c r="E1438" s="61">
        <v>0</v>
      </c>
      <c r="G1438" s="62"/>
      <c r="I1438" s="21"/>
      <c r="J1438" s="6"/>
      <c r="K1438" s="19"/>
      <c r="L1438" s="22"/>
      <c r="M1438" s="22"/>
      <c r="N1438" s="19"/>
      <c r="V1438" s="22"/>
      <c r="W1438" s="22"/>
      <c r="X1438" s="22"/>
      <c r="Y1438" s="22"/>
      <c r="Z1438" s="22"/>
      <c r="AN1438" s="4" t="s">
        <v>506</v>
      </c>
    </row>
    <row r="1439" spans="1:40">
      <c r="C1439" s="11"/>
      <c r="G1439" s="61"/>
      <c r="I1439" s="1"/>
      <c r="K1439" s="19"/>
      <c r="L1439" s="22"/>
      <c r="M1439" s="22"/>
      <c r="N1439" s="19"/>
      <c r="V1439" s="22"/>
      <c r="W1439" s="22"/>
      <c r="X1439" s="22"/>
      <c r="Y1439" s="22"/>
      <c r="Z1439" s="22"/>
    </row>
    <row r="1440" spans="1:40">
      <c r="B1440" s="5" t="s">
        <v>279</v>
      </c>
      <c r="C1440" s="11"/>
      <c r="D1440" s="14">
        <f>SUM(C1393:C1438)</f>
        <v>70378.739999999991</v>
      </c>
      <c r="F1440" s="14">
        <v>0</v>
      </c>
      <c r="G1440" s="62"/>
      <c r="H1440" s="60">
        <f>SUM(G1391:G1436)</f>
        <v>36</v>
      </c>
      <c r="I1440" s="1"/>
      <c r="K1440" s="19"/>
      <c r="L1440" s="22"/>
      <c r="M1440" s="22"/>
      <c r="N1440" s="19"/>
      <c r="V1440" s="22"/>
      <c r="W1440" s="22"/>
      <c r="X1440" s="22"/>
      <c r="Y1440" s="22"/>
      <c r="Z1440" s="22"/>
    </row>
    <row r="1441" spans="1:26">
      <c r="G1441" s="61"/>
      <c r="I1441" s="1">
        <v>1</v>
      </c>
      <c r="K1441" s="45">
        <v>1</v>
      </c>
      <c r="L1441" s="22"/>
      <c r="M1441" s="22"/>
      <c r="N1441" s="45">
        <v>1</v>
      </c>
      <c r="R1441" s="45">
        <v>1</v>
      </c>
      <c r="S1441" s="45"/>
      <c r="V1441" s="22"/>
      <c r="W1441" s="22"/>
      <c r="X1441" s="22"/>
      <c r="Y1441" s="22"/>
      <c r="Z1441" s="22"/>
    </row>
    <row r="1442" spans="1:26">
      <c r="A1442" s="6" t="s">
        <v>281</v>
      </c>
      <c r="B1442" s="6"/>
      <c r="C1442" s="6"/>
      <c r="D1442" s="6"/>
      <c r="G1442" s="61"/>
      <c r="I1442" s="1"/>
      <c r="K1442" s="45"/>
      <c r="L1442" s="22"/>
      <c r="M1442" s="22"/>
      <c r="N1442" s="45"/>
      <c r="R1442" s="45"/>
      <c r="S1442" s="45"/>
      <c r="V1442" s="22"/>
      <c r="W1442" s="22"/>
      <c r="X1442" s="22"/>
      <c r="Y1442" s="22"/>
      <c r="Z1442" s="22"/>
    </row>
    <row r="1443" spans="1:26">
      <c r="G1443" s="4"/>
      <c r="I1443" s="1"/>
      <c r="K1443" s="45"/>
      <c r="L1443" s="22"/>
      <c r="M1443" s="22"/>
      <c r="N1443" s="45"/>
      <c r="R1443" s="45"/>
      <c r="S1443" s="45"/>
      <c r="V1443" s="22"/>
      <c r="W1443" s="22"/>
      <c r="X1443" s="22"/>
      <c r="Y1443" s="22"/>
      <c r="Z1443" s="22"/>
    </row>
    <row r="1444" spans="1:26">
      <c r="A1444" s="7">
        <v>44</v>
      </c>
      <c r="B1444" s="4" t="s">
        <v>43</v>
      </c>
      <c r="G1444" s="4"/>
      <c r="I1444" s="1">
        <v>1</v>
      </c>
      <c r="K1444" s="45">
        <v>1</v>
      </c>
      <c r="L1444" s="22"/>
      <c r="M1444" s="22"/>
      <c r="N1444" s="45">
        <v>1</v>
      </c>
      <c r="R1444" s="45">
        <v>1</v>
      </c>
      <c r="S1444" s="45"/>
      <c r="V1444" s="22"/>
      <c r="W1444" s="22"/>
      <c r="X1444" s="22"/>
      <c r="Y1444" s="22"/>
      <c r="Z1444" s="22"/>
    </row>
    <row r="1445" spans="1:26">
      <c r="A1445" s="7">
        <v>443</v>
      </c>
      <c r="B1445" s="4" t="s">
        <v>49</v>
      </c>
      <c r="C1445" s="61">
        <v>0</v>
      </c>
      <c r="D1445" s="1"/>
      <c r="E1445" s="61">
        <v>0</v>
      </c>
      <c r="F1445" s="1"/>
      <c r="G1445" s="61">
        <v>1</v>
      </c>
      <c r="I1445" s="1"/>
      <c r="K1445" s="45"/>
      <c r="L1445" s="22"/>
      <c r="M1445" s="22"/>
      <c r="N1445" s="45"/>
      <c r="R1445" s="45"/>
      <c r="S1445" s="45"/>
      <c r="V1445" s="22"/>
      <c r="W1445" s="22"/>
      <c r="X1445" s="22"/>
      <c r="Y1445" s="22"/>
      <c r="Z1445" s="22"/>
    </row>
    <row r="1446" spans="1:26">
      <c r="C1446" s="61"/>
      <c r="D1446" s="1"/>
      <c r="E1446" s="61"/>
      <c r="F1446" s="1"/>
      <c r="G1446" s="61"/>
      <c r="I1446" s="1"/>
      <c r="K1446" s="45"/>
      <c r="L1446" s="22"/>
      <c r="M1446" s="22"/>
      <c r="N1446" s="45"/>
      <c r="R1446" s="45"/>
      <c r="S1446" s="45"/>
      <c r="V1446" s="22"/>
      <c r="W1446" s="22"/>
      <c r="X1446" s="22"/>
      <c r="Y1446" s="22"/>
      <c r="Z1446" s="22"/>
    </row>
    <row r="1447" spans="1:26">
      <c r="A1447" s="7">
        <v>46</v>
      </c>
      <c r="B1447" s="4" t="s">
        <v>282</v>
      </c>
      <c r="C1447" s="61"/>
      <c r="D1447" s="1"/>
      <c r="E1447" s="61"/>
      <c r="F1447" s="1"/>
      <c r="G1447" s="61"/>
      <c r="I1447" s="1">
        <v>1</v>
      </c>
      <c r="K1447" s="45">
        <v>1</v>
      </c>
      <c r="L1447" s="22"/>
      <c r="M1447" s="22"/>
      <c r="N1447" s="45">
        <v>1</v>
      </c>
      <c r="R1447" s="45"/>
      <c r="S1447" s="45"/>
      <c r="V1447" s="22"/>
      <c r="W1447" s="22"/>
      <c r="X1447" s="22"/>
      <c r="Y1447" s="22"/>
      <c r="Z1447" s="22"/>
    </row>
    <row r="1448" spans="1:26">
      <c r="A1448" s="7">
        <v>462</v>
      </c>
      <c r="B1448" s="4" t="s">
        <v>283</v>
      </c>
      <c r="C1448" s="61">
        <v>0</v>
      </c>
      <c r="D1448" s="1"/>
      <c r="E1448" s="61">
        <v>0</v>
      </c>
      <c r="F1448" s="1"/>
      <c r="G1448" s="61">
        <v>1</v>
      </c>
      <c r="I1448" s="1">
        <v>1</v>
      </c>
      <c r="K1448" s="45">
        <v>1</v>
      </c>
      <c r="L1448" s="22"/>
      <c r="M1448" s="22"/>
      <c r="N1448" s="45">
        <v>1</v>
      </c>
      <c r="R1448" s="45">
        <v>1</v>
      </c>
      <c r="S1448" s="45"/>
      <c r="V1448" s="22"/>
      <c r="W1448" s="22"/>
      <c r="X1448" s="22"/>
      <c r="Y1448" s="22"/>
      <c r="Z1448" s="22"/>
    </row>
    <row r="1449" spans="1:26">
      <c r="C1449" s="61"/>
      <c r="D1449" s="1"/>
      <c r="E1449" s="61"/>
      <c r="F1449" s="1"/>
      <c r="G1449" s="61"/>
      <c r="I1449" s="1"/>
      <c r="K1449" s="45"/>
      <c r="L1449" s="22"/>
      <c r="M1449" s="22"/>
      <c r="N1449" s="45"/>
      <c r="R1449" s="45"/>
      <c r="S1449" s="45"/>
      <c r="V1449" s="22"/>
      <c r="W1449" s="22"/>
      <c r="X1449" s="22"/>
      <c r="Y1449" s="22"/>
      <c r="Z1449" s="22"/>
    </row>
    <row r="1450" spans="1:26">
      <c r="A1450" s="7">
        <v>48</v>
      </c>
      <c r="B1450" s="4" t="s">
        <v>284</v>
      </c>
      <c r="C1450" s="61"/>
      <c r="D1450" s="1"/>
      <c r="E1450" s="61"/>
      <c r="F1450" s="1"/>
      <c r="G1450" s="61"/>
      <c r="I1450" s="66"/>
      <c r="J1450" s="60">
        <v>4</v>
      </c>
      <c r="K1450" s="19"/>
      <c r="L1450" s="46">
        <v>4</v>
      </c>
      <c r="M1450" s="58"/>
      <c r="N1450" s="19"/>
      <c r="O1450" s="46">
        <v>4</v>
      </c>
      <c r="P1450" s="58"/>
      <c r="Q1450" s="58"/>
      <c r="R1450" s="45"/>
      <c r="S1450" s="46">
        <v>3</v>
      </c>
      <c r="V1450" s="22"/>
      <c r="W1450" s="22"/>
      <c r="X1450" s="22"/>
      <c r="Y1450" s="22"/>
      <c r="Z1450" s="22"/>
    </row>
    <row r="1451" spans="1:26">
      <c r="A1451" s="7">
        <v>482</v>
      </c>
      <c r="B1451" s="4" t="s">
        <v>397</v>
      </c>
      <c r="C1451" s="61">
        <v>0</v>
      </c>
      <c r="D1451" s="1"/>
      <c r="E1451" s="61">
        <v>0</v>
      </c>
      <c r="F1451" s="1"/>
      <c r="G1451" s="61">
        <v>1</v>
      </c>
      <c r="I1451" s="1"/>
      <c r="K1451" s="19"/>
      <c r="L1451" s="22"/>
      <c r="M1451" s="22"/>
      <c r="N1451" s="19"/>
      <c r="V1451" s="22"/>
      <c r="W1451" s="22"/>
      <c r="X1451" s="22"/>
      <c r="Y1451" s="22"/>
      <c r="Z1451" s="22"/>
    </row>
    <row r="1452" spans="1:26">
      <c r="A1452" s="7">
        <v>489</v>
      </c>
      <c r="B1452" s="4" t="s">
        <v>227</v>
      </c>
      <c r="C1452" s="61">
        <v>0</v>
      </c>
      <c r="D1452" s="1"/>
      <c r="E1452" s="61">
        <v>0</v>
      </c>
      <c r="F1452" s="1"/>
      <c r="G1452" s="61">
        <v>1</v>
      </c>
      <c r="I1452" s="21"/>
      <c r="J1452" s="6"/>
      <c r="K1452" s="19"/>
      <c r="L1452" s="22"/>
      <c r="M1452" s="22"/>
      <c r="N1452" s="19"/>
      <c r="V1452" s="22"/>
      <c r="W1452" s="22"/>
      <c r="X1452" s="22"/>
      <c r="Y1452" s="22"/>
      <c r="Z1452" s="22"/>
    </row>
    <row r="1453" spans="1:26">
      <c r="C1453" s="61"/>
      <c r="D1453" s="1"/>
      <c r="E1453" s="61"/>
      <c r="F1453" s="1"/>
      <c r="G1453" s="61"/>
      <c r="I1453" s="1"/>
      <c r="K1453" s="19"/>
      <c r="L1453" s="22"/>
      <c r="M1453" s="22"/>
      <c r="N1453" s="19"/>
      <c r="V1453" s="22"/>
      <c r="W1453" s="22"/>
      <c r="X1453" s="22"/>
      <c r="Y1453" s="22"/>
      <c r="Z1453" s="22"/>
    </row>
    <row r="1454" spans="1:26">
      <c r="B1454" s="5" t="s">
        <v>236</v>
      </c>
      <c r="C1454" s="61"/>
      <c r="D1454" s="14">
        <f>SUM(C1444:C1453)</f>
        <v>0</v>
      </c>
      <c r="E1454" s="61"/>
      <c r="F1454" s="14">
        <v>0</v>
      </c>
      <c r="G1454" s="62"/>
      <c r="H1454" s="60">
        <f>SUM(G1445:G1452)</f>
        <v>4</v>
      </c>
      <c r="I1454" s="1"/>
      <c r="L1454" s="22"/>
      <c r="M1454" s="22"/>
      <c r="N1454" s="19"/>
      <c r="V1454" s="22"/>
      <c r="W1454" s="22"/>
      <c r="X1454" s="22"/>
      <c r="Y1454" s="22"/>
      <c r="Z1454" s="22"/>
    </row>
    <row r="1455" spans="1:26">
      <c r="G1455" s="61"/>
      <c r="I1455" s="1">
        <v>1</v>
      </c>
      <c r="K1455" s="34">
        <v>1</v>
      </c>
      <c r="L1455" s="22"/>
      <c r="M1455" s="22"/>
      <c r="N1455" s="19">
        <v>1</v>
      </c>
      <c r="R1455" s="19">
        <v>1</v>
      </c>
      <c r="T1455" s="22">
        <v>146</v>
      </c>
      <c r="V1455" s="22"/>
      <c r="W1455" s="22"/>
      <c r="X1455" s="22"/>
      <c r="Y1455" s="22"/>
      <c r="Z1455" s="22"/>
    </row>
    <row r="1456" spans="1:26">
      <c r="A1456" s="6" t="s">
        <v>285</v>
      </c>
      <c r="B1456" s="6"/>
      <c r="C1456" s="6"/>
      <c r="D1456" s="6"/>
      <c r="G1456" s="61"/>
      <c r="I1456" s="1">
        <v>1</v>
      </c>
      <c r="K1456" s="34">
        <v>1</v>
      </c>
      <c r="L1456" s="22"/>
      <c r="M1456" s="22"/>
      <c r="N1456" s="19">
        <v>1</v>
      </c>
      <c r="R1456" s="19">
        <v>1</v>
      </c>
      <c r="T1456" s="22">
        <v>147</v>
      </c>
      <c r="V1456" s="22"/>
      <c r="W1456" s="22"/>
      <c r="X1456" s="22"/>
      <c r="Y1456" s="22"/>
      <c r="Z1456" s="22"/>
    </row>
    <row r="1457" spans="1:26">
      <c r="G1457" s="4"/>
      <c r="I1457" s="1"/>
      <c r="K1457" s="34"/>
      <c r="L1457" s="22"/>
      <c r="M1457" s="22"/>
      <c r="N1457" s="19"/>
      <c r="R1457" s="19"/>
      <c r="V1457" s="22"/>
      <c r="W1457" s="22"/>
      <c r="X1457" s="22"/>
      <c r="Y1457" s="22"/>
      <c r="Z1457" s="22"/>
    </row>
    <row r="1458" spans="1:26">
      <c r="A1458" s="7">
        <v>60</v>
      </c>
      <c r="B1458" s="4" t="s">
        <v>316</v>
      </c>
      <c r="E1458" s="61"/>
      <c r="F1458" s="1"/>
      <c r="G1458" s="1"/>
      <c r="H1458" s="1"/>
      <c r="I1458" s="1"/>
      <c r="K1458" s="34"/>
      <c r="L1458" s="22"/>
      <c r="M1458" s="22"/>
      <c r="N1458" s="19"/>
      <c r="R1458" s="19"/>
      <c r="V1458" s="22"/>
      <c r="W1458" s="22"/>
      <c r="X1458" s="22"/>
      <c r="Y1458" s="22"/>
      <c r="Z1458" s="22"/>
    </row>
    <row r="1459" spans="1:26">
      <c r="A1459" s="7">
        <v>600</v>
      </c>
      <c r="B1459" s="4" t="s">
        <v>398</v>
      </c>
      <c r="C1459" s="61">
        <f>'[4]PARTIDAS PRG'!$D146</f>
        <v>0</v>
      </c>
      <c r="E1459" s="61">
        <v>0</v>
      </c>
      <c r="F1459" s="1"/>
      <c r="G1459" s="61">
        <f>+'[4]PARTIDAS PRG'!$I146</f>
        <v>0</v>
      </c>
      <c r="H1459" s="1"/>
      <c r="I1459" s="1">
        <v>1</v>
      </c>
      <c r="K1459" s="34">
        <v>1</v>
      </c>
      <c r="L1459" s="22"/>
      <c r="M1459" s="22"/>
      <c r="N1459" s="19">
        <v>1</v>
      </c>
      <c r="R1459" s="19">
        <v>1</v>
      </c>
      <c r="T1459" s="22">
        <v>148</v>
      </c>
      <c r="V1459" s="22"/>
      <c r="W1459" s="22"/>
      <c r="X1459" s="22"/>
      <c r="Y1459" s="22"/>
      <c r="Z1459" s="22"/>
    </row>
    <row r="1460" spans="1:26">
      <c r="A1460" s="7">
        <v>609</v>
      </c>
      <c r="B1460" s="4" t="s">
        <v>399</v>
      </c>
      <c r="C1460" s="61">
        <f>'[4]PARTIDAS PRG'!$D147</f>
        <v>0</v>
      </c>
      <c r="E1460" s="61">
        <v>0</v>
      </c>
      <c r="F1460" s="1"/>
      <c r="G1460" s="61">
        <f>+'[4]PARTIDAS PRG'!$I147</f>
        <v>0</v>
      </c>
      <c r="H1460" s="1"/>
      <c r="I1460" s="1">
        <v>1</v>
      </c>
      <c r="K1460" s="34">
        <v>1</v>
      </c>
      <c r="L1460" s="22"/>
      <c r="M1460" s="22"/>
      <c r="N1460" s="19">
        <v>1</v>
      </c>
      <c r="R1460" s="19">
        <v>1</v>
      </c>
      <c r="T1460" s="22">
        <v>149</v>
      </c>
      <c r="V1460" s="22"/>
      <c r="W1460" s="22"/>
      <c r="X1460" s="22"/>
      <c r="Y1460" s="22"/>
      <c r="Z1460" s="22"/>
    </row>
    <row r="1461" spans="1:26">
      <c r="A1461" s="7"/>
      <c r="C1461" s="61"/>
      <c r="E1461" s="61"/>
      <c r="F1461" s="1"/>
      <c r="G1461" s="61"/>
      <c r="H1461" s="1"/>
      <c r="I1461" s="1"/>
      <c r="K1461" s="34"/>
      <c r="L1461" s="22"/>
      <c r="M1461" s="22"/>
      <c r="N1461" s="19"/>
      <c r="R1461" s="19"/>
      <c r="V1461" s="22"/>
      <c r="W1461" s="22"/>
      <c r="X1461" s="22"/>
      <c r="Y1461" s="22"/>
      <c r="Z1461" s="22"/>
    </row>
    <row r="1462" spans="1:26">
      <c r="A1462" s="7">
        <v>61</v>
      </c>
      <c r="B1462" s="4" t="s">
        <v>401</v>
      </c>
      <c r="C1462" s="61"/>
      <c r="E1462" s="61"/>
      <c r="F1462" s="1"/>
      <c r="G1462" s="61"/>
      <c r="H1462" s="1"/>
      <c r="I1462" s="1"/>
      <c r="K1462" s="34"/>
      <c r="L1462" s="22"/>
      <c r="M1462" s="22"/>
      <c r="N1462" s="19"/>
      <c r="R1462" s="19"/>
      <c r="V1462" s="22"/>
      <c r="W1462" s="22"/>
      <c r="X1462" s="22"/>
      <c r="Y1462" s="22"/>
      <c r="Z1462" s="22"/>
    </row>
    <row r="1463" spans="1:26">
      <c r="A1463" s="7">
        <v>610</v>
      </c>
      <c r="B1463" s="4" t="s">
        <v>398</v>
      </c>
      <c r="C1463" s="61">
        <f>'[4]PARTIDAS PRG'!$D148</f>
        <v>0</v>
      </c>
      <c r="E1463" s="61">
        <v>0</v>
      </c>
      <c r="F1463" s="1"/>
      <c r="G1463" s="61">
        <f>+'[4]PARTIDAS PRG'!$I148</f>
        <v>0</v>
      </c>
      <c r="H1463" s="1"/>
      <c r="I1463" s="1">
        <v>1</v>
      </c>
      <c r="K1463" s="34">
        <v>1</v>
      </c>
      <c r="L1463" s="22"/>
      <c r="M1463" s="22"/>
      <c r="N1463" s="19">
        <v>1</v>
      </c>
      <c r="R1463" s="19">
        <v>1</v>
      </c>
      <c r="T1463" s="22">
        <v>150</v>
      </c>
      <c r="V1463" s="22"/>
      <c r="W1463" s="22"/>
      <c r="X1463" s="22"/>
      <c r="Y1463" s="22"/>
      <c r="Z1463" s="22"/>
    </row>
    <row r="1464" spans="1:26">
      <c r="A1464" s="7">
        <v>619</v>
      </c>
      <c r="B1464" s="4" t="s">
        <v>400</v>
      </c>
      <c r="C1464" s="61">
        <f>'[4]PARTIDAS PRG'!$D149</f>
        <v>0</v>
      </c>
      <c r="E1464" s="61">
        <v>0</v>
      </c>
      <c r="F1464" s="1"/>
      <c r="G1464" s="61">
        <f>+'[4]PARTIDAS PRG'!$I149</f>
        <v>0</v>
      </c>
      <c r="H1464" s="1"/>
      <c r="I1464" s="1">
        <v>163171.96</v>
      </c>
      <c r="K1464" s="34">
        <v>1148025.04</v>
      </c>
      <c r="L1464" s="22"/>
      <c r="M1464" s="22"/>
      <c r="N1464" s="19">
        <v>1</v>
      </c>
      <c r="R1464" s="19">
        <v>38061.599999999999</v>
      </c>
      <c r="T1464" s="22">
        <v>151</v>
      </c>
      <c r="V1464" s="22"/>
      <c r="W1464" s="22"/>
      <c r="X1464" s="22"/>
    </row>
    <row r="1465" spans="1:26">
      <c r="A1465" s="7"/>
      <c r="C1465" s="61"/>
      <c r="E1465" s="61"/>
      <c r="F1465" s="1"/>
      <c r="G1465" s="61"/>
      <c r="H1465" s="1"/>
      <c r="I1465" s="1">
        <v>1</v>
      </c>
      <c r="K1465" s="34">
        <v>1</v>
      </c>
      <c r="L1465" s="22"/>
      <c r="M1465" s="22"/>
      <c r="N1465" s="19">
        <v>1</v>
      </c>
      <c r="R1465" s="19">
        <v>1</v>
      </c>
      <c r="T1465" s="22">
        <v>152</v>
      </c>
      <c r="V1465" s="22"/>
      <c r="W1465" s="22"/>
      <c r="X1465" s="22"/>
    </row>
    <row r="1466" spans="1:26">
      <c r="A1466" s="7">
        <v>62</v>
      </c>
      <c r="B1466" s="4" t="s">
        <v>317</v>
      </c>
      <c r="C1466" s="61"/>
      <c r="E1466" s="61"/>
      <c r="F1466" s="1"/>
      <c r="G1466" s="61"/>
      <c r="H1466" s="1"/>
      <c r="I1466" s="1">
        <v>1</v>
      </c>
      <c r="K1466" s="34">
        <v>1</v>
      </c>
      <c r="L1466" s="22"/>
      <c r="M1466" s="22"/>
      <c r="N1466" s="19">
        <v>1</v>
      </c>
      <c r="R1466" s="19">
        <v>1</v>
      </c>
      <c r="T1466" s="22">
        <v>153</v>
      </c>
      <c r="V1466" s="22"/>
      <c r="W1466" s="22"/>
      <c r="X1466" s="22"/>
    </row>
    <row r="1467" spans="1:26">
      <c r="A1467" s="7">
        <v>621</v>
      </c>
      <c r="B1467" s="4" t="s">
        <v>286</v>
      </c>
      <c r="C1467" s="61">
        <f>'[4]PARTIDAS PRG'!$D150</f>
        <v>10000</v>
      </c>
      <c r="E1467" s="61">
        <v>6000</v>
      </c>
      <c r="F1467" s="1"/>
      <c r="G1467" s="61">
        <f>+'[4]PARTIDAS PRG'!$I150</f>
        <v>0</v>
      </c>
      <c r="H1467" s="1"/>
      <c r="I1467" s="1">
        <v>1</v>
      </c>
      <c r="K1467" s="34">
        <v>1</v>
      </c>
      <c r="L1467" s="22"/>
      <c r="M1467" s="22"/>
      <c r="N1467" s="19">
        <v>1</v>
      </c>
      <c r="R1467" s="19">
        <v>1</v>
      </c>
      <c r="T1467" s="22">
        <v>154</v>
      </c>
      <c r="V1467" s="22"/>
      <c r="W1467" s="22"/>
      <c r="X1467" s="22"/>
    </row>
    <row r="1468" spans="1:26">
      <c r="A1468" s="7">
        <v>622</v>
      </c>
      <c r="B1468" s="4" t="s">
        <v>258</v>
      </c>
      <c r="C1468" s="61">
        <f>'[4]PARTIDAS PRG'!$D151</f>
        <v>1656428.3428</v>
      </c>
      <c r="E1468" s="61">
        <v>2662107.0300000003</v>
      </c>
      <c r="F1468" s="1"/>
      <c r="G1468" s="61">
        <f>+'[4]PARTIDAS PRG'!$I151</f>
        <v>0</v>
      </c>
      <c r="H1468" s="1"/>
      <c r="I1468" s="1">
        <v>1</v>
      </c>
      <c r="K1468" s="34">
        <v>1</v>
      </c>
      <c r="L1468" s="22"/>
      <c r="M1468" s="22"/>
      <c r="N1468" s="19">
        <v>1</v>
      </c>
      <c r="R1468" s="19">
        <v>1</v>
      </c>
      <c r="T1468" s="22">
        <v>155</v>
      </c>
      <c r="V1468" s="22"/>
      <c r="W1468" s="22"/>
      <c r="X1468" s="22"/>
    </row>
    <row r="1469" spans="1:26">
      <c r="A1469" s="7">
        <v>623</v>
      </c>
      <c r="B1469" s="4" t="s">
        <v>46</v>
      </c>
      <c r="C1469" s="61">
        <f>'[4]PARTIDAS PRG'!$D152</f>
        <v>0</v>
      </c>
      <c r="E1469" s="61">
        <v>0</v>
      </c>
      <c r="F1469" s="1"/>
      <c r="G1469" s="61">
        <f>+'[4]PARTIDAS PRG'!$I152</f>
        <v>0</v>
      </c>
      <c r="H1469" s="1"/>
      <c r="I1469" s="1">
        <v>1</v>
      </c>
      <c r="K1469" s="34">
        <v>1</v>
      </c>
      <c r="L1469" s="22"/>
      <c r="M1469" s="22"/>
      <c r="N1469" s="19">
        <v>1</v>
      </c>
      <c r="R1469" s="19">
        <v>1</v>
      </c>
      <c r="T1469" s="22">
        <v>156</v>
      </c>
      <c r="V1469" s="22"/>
      <c r="W1469" s="22"/>
      <c r="X1469" s="22"/>
    </row>
    <row r="1470" spans="1:26">
      <c r="A1470" s="7">
        <v>624</v>
      </c>
      <c r="B1470" s="4" t="s">
        <v>259</v>
      </c>
      <c r="C1470" s="61">
        <f>'[4]PARTIDAS PRG'!$D153</f>
        <v>0</v>
      </c>
      <c r="E1470" s="61">
        <v>0</v>
      </c>
      <c r="F1470" s="1"/>
      <c r="G1470" s="61">
        <f>+'[4]PARTIDAS PRG'!$I153</f>
        <v>0</v>
      </c>
      <c r="H1470" s="1"/>
      <c r="I1470" s="1">
        <v>1</v>
      </c>
      <c r="K1470" s="34">
        <v>1</v>
      </c>
      <c r="L1470" s="22"/>
      <c r="M1470" s="22"/>
      <c r="N1470" s="19">
        <v>1</v>
      </c>
      <c r="R1470" s="19">
        <v>71</v>
      </c>
      <c r="T1470" s="22">
        <v>157</v>
      </c>
    </row>
    <row r="1471" spans="1:26">
      <c r="A1471" s="7">
        <v>625</v>
      </c>
      <c r="B1471" s="4" t="s">
        <v>44</v>
      </c>
      <c r="C1471" s="61">
        <f>'[4]PARTIDAS PRG'!$D154</f>
        <v>0</v>
      </c>
      <c r="E1471" s="61">
        <v>0</v>
      </c>
      <c r="F1471" s="1"/>
      <c r="G1471" s="61">
        <f>+'[4]PARTIDAS PRG'!$I154</f>
        <v>0</v>
      </c>
      <c r="H1471" s="1"/>
      <c r="I1471" s="1"/>
      <c r="K1471" s="34"/>
      <c r="L1471" s="22"/>
      <c r="M1471" s="22"/>
      <c r="N1471" s="19"/>
      <c r="R1471" s="19"/>
    </row>
    <row r="1472" spans="1:26">
      <c r="A1472" s="7">
        <v>626</v>
      </c>
      <c r="B1472" s="4" t="s">
        <v>260</v>
      </c>
      <c r="C1472" s="61">
        <f>'[4]PARTIDAS PRG'!$D155</f>
        <v>0</v>
      </c>
      <c r="E1472" s="61">
        <v>0</v>
      </c>
      <c r="F1472" s="1"/>
      <c r="G1472" s="61">
        <f>+'[4]PARTIDAS PRG'!$I155</f>
        <v>0</v>
      </c>
      <c r="H1472" s="1"/>
      <c r="I1472" s="1"/>
      <c r="K1472" s="34"/>
      <c r="L1472" s="22"/>
      <c r="M1472" s="22"/>
      <c r="N1472" s="19"/>
      <c r="R1472" s="19"/>
    </row>
    <row r="1473" spans="1:20">
      <c r="A1473" s="7">
        <v>627</v>
      </c>
      <c r="B1473" s="4" t="s">
        <v>287</v>
      </c>
      <c r="C1473" s="61">
        <f>'[4]PARTIDAS PRG'!$D156</f>
        <v>0</v>
      </c>
      <c r="E1473" s="61">
        <v>0</v>
      </c>
      <c r="F1473" s="1"/>
      <c r="G1473" s="61">
        <f>+'[4]PARTIDAS PRG'!$I156</f>
        <v>0</v>
      </c>
      <c r="H1473" s="1"/>
      <c r="I1473" s="1">
        <v>1</v>
      </c>
      <c r="K1473" s="34">
        <v>1</v>
      </c>
      <c r="L1473" s="22"/>
      <c r="M1473" s="22"/>
      <c r="N1473" s="19">
        <v>1</v>
      </c>
      <c r="R1473" s="19">
        <v>1</v>
      </c>
      <c r="T1473" s="22">
        <v>158</v>
      </c>
    </row>
    <row r="1474" spans="1:20">
      <c r="A1474" s="7">
        <v>629</v>
      </c>
      <c r="B1474" s="4" t="s">
        <v>45</v>
      </c>
      <c r="C1474" s="61">
        <f>'[4]PARTIDAS PRG'!$D157</f>
        <v>0</v>
      </c>
      <c r="E1474" s="61">
        <v>0</v>
      </c>
      <c r="F1474" s="1"/>
      <c r="G1474" s="61">
        <f>+'[4]PARTIDAS PRG'!$I157</f>
        <v>0</v>
      </c>
      <c r="H1474" s="1"/>
      <c r="I1474" s="1">
        <v>1</v>
      </c>
      <c r="K1474" s="34">
        <v>0.5</v>
      </c>
      <c r="L1474" s="22"/>
      <c r="M1474" s="22"/>
      <c r="N1474" s="19">
        <v>1000001</v>
      </c>
      <c r="R1474" s="19">
        <v>1</v>
      </c>
      <c r="T1474" s="22">
        <v>159</v>
      </c>
    </row>
    <row r="1475" spans="1:20">
      <c r="A1475" s="7"/>
      <c r="C1475" s="61"/>
      <c r="E1475" s="61"/>
      <c r="F1475" s="1"/>
      <c r="G1475" s="61"/>
      <c r="H1475" s="1"/>
      <c r="I1475" s="1">
        <v>1</v>
      </c>
      <c r="K1475" s="34">
        <v>0.5</v>
      </c>
      <c r="L1475" s="22"/>
      <c r="M1475" s="22"/>
      <c r="N1475" s="19">
        <v>1</v>
      </c>
      <c r="R1475" s="19">
        <v>1</v>
      </c>
      <c r="T1475" s="22">
        <v>160</v>
      </c>
    </row>
    <row r="1476" spans="1:20">
      <c r="A1476" s="7">
        <v>63</v>
      </c>
      <c r="B1476" s="4" t="s">
        <v>288</v>
      </c>
      <c r="C1476" s="61"/>
      <c r="E1476" s="61"/>
      <c r="F1476" s="1"/>
      <c r="G1476" s="61"/>
      <c r="H1476" s="1"/>
      <c r="I1476" s="1">
        <v>1</v>
      </c>
      <c r="K1476" s="34">
        <v>1</v>
      </c>
      <c r="L1476" s="22"/>
      <c r="M1476" s="22"/>
      <c r="N1476" s="19">
        <v>1</v>
      </c>
      <c r="R1476" s="19">
        <v>1</v>
      </c>
      <c r="T1476" s="22">
        <v>161</v>
      </c>
    </row>
    <row r="1477" spans="1:20">
      <c r="A1477" s="7">
        <v>631</v>
      </c>
      <c r="B1477" s="4" t="s">
        <v>286</v>
      </c>
      <c r="C1477" s="61">
        <f>'[4]PARTIDAS PRG'!$D158</f>
        <v>0</v>
      </c>
      <c r="E1477" s="61">
        <v>0</v>
      </c>
      <c r="F1477" s="1"/>
      <c r="G1477" s="61">
        <f>+'[4]PARTIDAS PRG'!$I158</f>
        <v>0</v>
      </c>
      <c r="H1477" s="1"/>
      <c r="I1477" s="1">
        <v>1</v>
      </c>
      <c r="K1477" s="34">
        <v>1</v>
      </c>
      <c r="L1477" s="22"/>
      <c r="M1477" s="22"/>
      <c r="N1477" s="19">
        <v>1</v>
      </c>
      <c r="R1477" s="19">
        <v>1</v>
      </c>
      <c r="T1477" s="22">
        <v>162</v>
      </c>
    </row>
    <row r="1478" spans="1:20">
      <c r="A1478" s="7">
        <v>632</v>
      </c>
      <c r="B1478" s="4" t="s">
        <v>258</v>
      </c>
      <c r="C1478" s="61">
        <f>'[4]PARTIDAS PRG'!$D159</f>
        <v>324244.26</v>
      </c>
      <c r="E1478" s="61">
        <v>649737.79</v>
      </c>
      <c r="F1478" s="1"/>
      <c r="G1478" s="61">
        <f>+'[4]PARTIDAS PRG'!$I159</f>
        <v>0</v>
      </c>
      <c r="H1478" s="1"/>
      <c r="I1478" s="1">
        <v>1</v>
      </c>
      <c r="K1478" s="34">
        <v>1</v>
      </c>
      <c r="L1478" s="22"/>
      <c r="M1478" s="22"/>
      <c r="N1478" s="19">
        <v>1</v>
      </c>
      <c r="R1478" s="19">
        <v>1</v>
      </c>
      <c r="T1478" s="22">
        <v>163</v>
      </c>
    </row>
    <row r="1479" spans="1:20">
      <c r="A1479" s="7">
        <v>633</v>
      </c>
      <c r="B1479" s="4" t="s">
        <v>46</v>
      </c>
      <c r="C1479" s="61">
        <f>'[4]PARTIDAS PRG'!$D160</f>
        <v>0</v>
      </c>
      <c r="E1479" s="61">
        <v>0</v>
      </c>
      <c r="F1479" s="1"/>
      <c r="G1479" s="61">
        <f>+'[4]PARTIDAS PRG'!$I160</f>
        <v>0</v>
      </c>
      <c r="H1479" s="1"/>
      <c r="I1479" s="1">
        <v>1</v>
      </c>
      <c r="K1479" s="34">
        <v>1</v>
      </c>
      <c r="L1479" s="22"/>
      <c r="M1479" s="22"/>
      <c r="N1479" s="19">
        <v>1</v>
      </c>
      <c r="R1479" s="19">
        <v>1</v>
      </c>
      <c r="T1479" s="22">
        <v>164</v>
      </c>
    </row>
    <row r="1480" spans="1:20">
      <c r="A1480" s="7">
        <v>634</v>
      </c>
      <c r="B1480" s="4" t="s">
        <v>259</v>
      </c>
      <c r="C1480" s="61">
        <f>'[4]PARTIDAS PRG'!$D161</f>
        <v>0</v>
      </c>
      <c r="E1480" s="61">
        <v>0</v>
      </c>
      <c r="F1480" s="1"/>
      <c r="G1480" s="61">
        <f>+'[4]PARTIDAS PRG'!$I161</f>
        <v>0</v>
      </c>
      <c r="H1480" s="1"/>
      <c r="I1480" s="1">
        <v>1</v>
      </c>
      <c r="K1480" s="34">
        <v>1</v>
      </c>
      <c r="L1480" s="22"/>
      <c r="M1480" s="22"/>
      <c r="N1480" s="19">
        <v>1</v>
      </c>
      <c r="R1480" s="19">
        <v>1</v>
      </c>
      <c r="T1480" s="22">
        <v>165</v>
      </c>
    </row>
    <row r="1481" spans="1:20">
      <c r="A1481" s="7">
        <v>635</v>
      </c>
      <c r="B1481" s="4" t="s">
        <v>44</v>
      </c>
      <c r="C1481" s="61">
        <f>'[4]PARTIDAS PRG'!$D162</f>
        <v>0</v>
      </c>
      <c r="E1481" s="61">
        <v>0</v>
      </c>
      <c r="F1481" s="1"/>
      <c r="G1481" s="61">
        <f>+'[4]PARTIDAS PRG'!$I162</f>
        <v>0</v>
      </c>
      <c r="H1481" s="1"/>
      <c r="I1481" s="1"/>
      <c r="K1481" s="34"/>
      <c r="L1481" s="22"/>
      <c r="M1481" s="22"/>
      <c r="N1481" s="19"/>
      <c r="R1481" s="19"/>
    </row>
    <row r="1482" spans="1:20">
      <c r="A1482" s="7">
        <v>636</v>
      </c>
      <c r="B1482" s="4" t="s">
        <v>260</v>
      </c>
      <c r="C1482" s="61">
        <f>'[4]PARTIDAS PRG'!$D163</f>
        <v>0</v>
      </c>
      <c r="E1482" s="61">
        <v>0</v>
      </c>
      <c r="F1482" s="1"/>
      <c r="G1482" s="61">
        <f>+'[4]PARTIDAS PRG'!$I163</f>
        <v>0</v>
      </c>
      <c r="H1482" s="1"/>
      <c r="I1482" s="1"/>
      <c r="K1482" s="34"/>
      <c r="L1482" s="22"/>
      <c r="M1482" s="22"/>
      <c r="N1482" s="19"/>
      <c r="R1482" s="19"/>
    </row>
    <row r="1483" spans="1:20">
      <c r="A1483" s="7">
        <v>637</v>
      </c>
      <c r="B1483" s="4" t="s">
        <v>287</v>
      </c>
      <c r="C1483" s="61">
        <f>'[4]PARTIDAS PRG'!$D164</f>
        <v>0</v>
      </c>
      <c r="E1483" s="61">
        <v>0</v>
      </c>
      <c r="F1483" s="1"/>
      <c r="G1483" s="61">
        <f>+'[4]PARTIDAS PRG'!$I164</f>
        <v>0</v>
      </c>
      <c r="H1483" s="1"/>
      <c r="I1483" s="1">
        <v>1</v>
      </c>
      <c r="K1483" s="34">
        <v>1</v>
      </c>
      <c r="L1483" s="22"/>
      <c r="M1483" s="22"/>
      <c r="N1483" s="19">
        <v>1</v>
      </c>
      <c r="R1483" s="19">
        <v>1</v>
      </c>
      <c r="T1483" s="22">
        <v>166</v>
      </c>
    </row>
    <row r="1484" spans="1:20">
      <c r="A1484" s="7">
        <v>639</v>
      </c>
      <c r="B1484" s="4" t="s">
        <v>47</v>
      </c>
      <c r="C1484" s="61">
        <f>'[4]PARTIDAS PRG'!$D165</f>
        <v>0</v>
      </c>
      <c r="E1484" s="61">
        <v>0</v>
      </c>
      <c r="F1484" s="1"/>
      <c r="G1484" s="61">
        <f>+'[4]PARTIDAS PRG'!$I165</f>
        <v>0</v>
      </c>
      <c r="H1484" s="1"/>
      <c r="I1484" s="1">
        <v>1</v>
      </c>
      <c r="K1484" s="34">
        <v>1</v>
      </c>
      <c r="L1484" s="22"/>
      <c r="M1484" s="22"/>
      <c r="N1484" s="19">
        <v>1</v>
      </c>
      <c r="R1484" s="19"/>
      <c r="T1484" s="22">
        <v>167</v>
      </c>
    </row>
    <row r="1485" spans="1:20">
      <c r="A1485" s="7"/>
      <c r="C1485" s="61"/>
      <c r="E1485" s="61"/>
      <c r="F1485" s="1"/>
      <c r="G1485" s="61"/>
      <c r="H1485" s="1"/>
      <c r="I1485" s="1"/>
      <c r="K1485" s="22"/>
      <c r="L1485" s="22"/>
      <c r="M1485" s="22"/>
    </row>
    <row r="1486" spans="1:20">
      <c r="A1486" s="7">
        <v>64</v>
      </c>
      <c r="B1486" s="4" t="s">
        <v>402</v>
      </c>
      <c r="C1486" s="61"/>
      <c r="E1486" s="61"/>
      <c r="F1486" s="1"/>
      <c r="G1486" s="61"/>
      <c r="H1486" s="1"/>
      <c r="I1486" s="1"/>
    </row>
    <row r="1487" spans="1:20">
      <c r="A1487" s="7">
        <v>640</v>
      </c>
      <c r="B1487" s="4" t="s">
        <v>402</v>
      </c>
      <c r="C1487" s="61">
        <f>'[4]PARTIDAS PRG'!$D166</f>
        <v>0</v>
      </c>
      <c r="E1487" s="61">
        <v>0</v>
      </c>
      <c r="F1487" s="1"/>
      <c r="G1487" s="61">
        <f>+'[4]PARTIDAS PRG'!$I166</f>
        <v>0</v>
      </c>
      <c r="H1487" s="1"/>
      <c r="I1487" s="1">
        <v>1</v>
      </c>
      <c r="T1487" s="22">
        <v>168</v>
      </c>
    </row>
    <row r="1488" spans="1:20">
      <c r="A1488" s="7">
        <v>641</v>
      </c>
      <c r="B1488" s="4" t="s">
        <v>48</v>
      </c>
      <c r="C1488" s="61">
        <f>'[4]PARTIDAS PRG'!$D167</f>
        <v>0</v>
      </c>
      <c r="E1488" s="61">
        <v>0</v>
      </c>
      <c r="F1488" s="1"/>
      <c r="G1488" s="61">
        <f>+'[4]PARTIDAS PRG'!$I167</f>
        <v>0</v>
      </c>
      <c r="H1488" s="1"/>
      <c r="I1488" s="66"/>
      <c r="J1488" s="60">
        <v>163193.96</v>
      </c>
      <c r="K1488" s="22"/>
      <c r="L1488" s="14">
        <v>1148045.04</v>
      </c>
      <c r="M1488" s="15"/>
      <c r="O1488" s="14">
        <v>1000022</v>
      </c>
      <c r="P1488" s="15"/>
      <c r="Q1488" s="15"/>
      <c r="S1488" s="14">
        <v>38151.599999999999</v>
      </c>
    </row>
    <row r="1489" spans="1:19">
      <c r="A1489" s="7"/>
      <c r="C1489" s="61"/>
      <c r="E1489" s="61"/>
      <c r="F1489" s="1"/>
      <c r="G1489" s="61"/>
      <c r="H1489" s="1"/>
      <c r="I1489" s="1"/>
      <c r="K1489" s="22"/>
      <c r="L1489" s="22"/>
      <c r="M1489" s="22"/>
    </row>
    <row r="1490" spans="1:19">
      <c r="A1490" s="7">
        <v>65</v>
      </c>
      <c r="B1490" s="4" t="s">
        <v>462</v>
      </c>
      <c r="C1490" s="61"/>
      <c r="E1490" s="61"/>
      <c r="F1490" s="1"/>
      <c r="G1490" s="61"/>
      <c r="H1490" s="1"/>
      <c r="I1490" s="21"/>
      <c r="J1490" s="6"/>
      <c r="K1490" s="22"/>
      <c r="L1490" s="22"/>
      <c r="M1490" s="22"/>
    </row>
    <row r="1491" spans="1:19">
      <c r="A1491" s="7" t="s">
        <v>380</v>
      </c>
      <c r="B1491" s="4" t="s">
        <v>382</v>
      </c>
      <c r="C1491" s="61">
        <f>'[4]PARTIDAS PRG'!$D168</f>
        <v>0</v>
      </c>
      <c r="E1491" s="61">
        <v>0</v>
      </c>
      <c r="F1491" s="1"/>
      <c r="G1491" s="61">
        <f>+'[4]PARTIDAS PRG'!$I168</f>
        <v>0</v>
      </c>
      <c r="H1491" s="1"/>
      <c r="I1491" s="1"/>
      <c r="K1491" s="22"/>
      <c r="L1491" s="22"/>
      <c r="M1491" s="22"/>
    </row>
    <row r="1492" spans="1:19">
      <c r="A1492" s="4" t="s">
        <v>381</v>
      </c>
      <c r="B1492" s="4" t="s">
        <v>383</v>
      </c>
      <c r="C1492" s="61">
        <v>0</v>
      </c>
      <c r="E1492" s="61">
        <v>0</v>
      </c>
      <c r="F1492" s="1"/>
      <c r="G1492" s="61"/>
      <c r="H1492" s="1"/>
      <c r="I1492" s="1"/>
      <c r="K1492" s="22"/>
      <c r="L1492" s="22"/>
      <c r="M1492" s="22"/>
    </row>
    <row r="1493" spans="1:19">
      <c r="A1493" s="7"/>
      <c r="E1493" s="61"/>
      <c r="F1493" s="1"/>
      <c r="G1493" s="61"/>
      <c r="H1493" s="1"/>
      <c r="I1493" s="1"/>
      <c r="K1493" s="22"/>
      <c r="L1493" s="22"/>
      <c r="M1493" s="22"/>
    </row>
    <row r="1494" spans="1:19">
      <c r="B1494" s="5" t="s">
        <v>289</v>
      </c>
      <c r="C1494" s="5"/>
      <c r="D1494" s="14">
        <f>SUM(C1459:C1493)</f>
        <v>1990672.6028</v>
      </c>
      <c r="E1494" s="61"/>
      <c r="F1494" s="14">
        <v>3317844.8200000003</v>
      </c>
      <c r="G1494" s="62"/>
      <c r="H1494" s="60">
        <f>SUM(G1459:G1491)</f>
        <v>0</v>
      </c>
      <c r="I1494" s="1"/>
      <c r="K1494" s="22"/>
      <c r="L1494" s="22"/>
      <c r="M1494" s="22"/>
    </row>
    <row r="1495" spans="1:19">
      <c r="E1495" s="61"/>
      <c r="F1495" s="1"/>
      <c r="G1495" s="61"/>
      <c r="H1495" s="1"/>
      <c r="I1495" s="1">
        <v>1</v>
      </c>
      <c r="K1495" s="45">
        <v>1</v>
      </c>
      <c r="L1495" s="22"/>
      <c r="M1495" s="22"/>
      <c r="N1495" s="45">
        <v>1</v>
      </c>
      <c r="R1495" s="45">
        <v>1</v>
      </c>
      <c r="S1495" s="45"/>
    </row>
    <row r="1496" spans="1:19">
      <c r="A1496" s="6" t="s">
        <v>290</v>
      </c>
      <c r="B1496" s="6"/>
      <c r="C1496" s="6"/>
      <c r="D1496" s="6"/>
      <c r="E1496" s="61"/>
      <c r="F1496" s="1"/>
      <c r="G1496" s="61"/>
      <c r="H1496" s="1"/>
      <c r="I1496" s="1"/>
      <c r="K1496" s="45"/>
      <c r="L1496" s="22"/>
      <c r="M1496" s="22"/>
      <c r="N1496" s="45"/>
      <c r="R1496" s="45"/>
      <c r="S1496" s="45"/>
    </row>
    <row r="1497" spans="1:19">
      <c r="E1497" s="61"/>
      <c r="F1497" s="1"/>
      <c r="G1497" s="4"/>
      <c r="H1497" s="1"/>
      <c r="I1497" s="1"/>
      <c r="K1497" s="45"/>
      <c r="L1497" s="22"/>
      <c r="M1497" s="22"/>
      <c r="N1497" s="45"/>
      <c r="R1497" s="45"/>
      <c r="S1497" s="45"/>
    </row>
    <row r="1498" spans="1:19">
      <c r="A1498" s="7">
        <v>70</v>
      </c>
      <c r="B1498" s="4" t="s">
        <v>318</v>
      </c>
      <c r="E1498" s="61"/>
      <c r="F1498" s="1"/>
      <c r="G1498" s="4"/>
      <c r="H1498" s="1"/>
      <c r="I1498" s="1">
        <v>1</v>
      </c>
      <c r="K1498" s="45">
        <v>1</v>
      </c>
      <c r="L1498" s="22"/>
      <c r="M1498" s="22"/>
      <c r="N1498" s="45">
        <v>1</v>
      </c>
      <c r="R1498" s="45">
        <v>1</v>
      </c>
      <c r="S1498" s="45"/>
    </row>
    <row r="1499" spans="1:19">
      <c r="A1499" s="7">
        <v>700</v>
      </c>
      <c r="B1499" s="4" t="s">
        <v>318</v>
      </c>
      <c r="C1499" s="61">
        <v>0</v>
      </c>
      <c r="D1499" s="1"/>
      <c r="E1499" s="61">
        <v>0</v>
      </c>
      <c r="F1499" s="1"/>
      <c r="G1499" s="61">
        <v>1</v>
      </c>
      <c r="H1499" s="1"/>
      <c r="I1499" s="1"/>
      <c r="K1499" s="45"/>
      <c r="L1499" s="22"/>
      <c r="M1499" s="22"/>
      <c r="N1499" s="45"/>
      <c r="R1499" s="45"/>
      <c r="S1499" s="45"/>
    </row>
    <row r="1500" spans="1:19">
      <c r="A1500" s="7"/>
      <c r="C1500" s="61"/>
      <c r="D1500" s="1"/>
      <c r="E1500" s="61"/>
      <c r="F1500" s="1"/>
      <c r="G1500" s="61"/>
      <c r="H1500" s="1"/>
      <c r="I1500" s="1"/>
      <c r="K1500" s="45"/>
      <c r="L1500" s="22"/>
      <c r="M1500" s="22"/>
      <c r="N1500" s="45"/>
      <c r="R1500" s="45"/>
      <c r="S1500" s="45"/>
    </row>
    <row r="1501" spans="1:19">
      <c r="A1501" s="7">
        <v>73</v>
      </c>
      <c r="B1501" s="4" t="s">
        <v>403</v>
      </c>
      <c r="C1501" s="61"/>
      <c r="D1501" s="1"/>
      <c r="E1501" s="61"/>
      <c r="F1501" s="1"/>
      <c r="G1501" s="61"/>
      <c r="H1501" s="1"/>
      <c r="I1501" s="1">
        <v>1</v>
      </c>
      <c r="K1501" s="45">
        <v>1</v>
      </c>
      <c r="L1501" s="22"/>
      <c r="M1501" s="22"/>
      <c r="N1501" s="45">
        <v>1</v>
      </c>
      <c r="R1501" s="45">
        <v>1</v>
      </c>
      <c r="S1501" s="45"/>
    </row>
    <row r="1502" spans="1:19">
      <c r="A1502" s="7">
        <v>730</v>
      </c>
      <c r="B1502" s="4" t="s">
        <v>404</v>
      </c>
      <c r="C1502" s="61">
        <v>0</v>
      </c>
      <c r="D1502" s="1"/>
      <c r="E1502" s="61">
        <v>0</v>
      </c>
      <c r="F1502" s="1"/>
      <c r="G1502" s="61">
        <v>1</v>
      </c>
      <c r="H1502" s="1"/>
      <c r="I1502" s="1"/>
      <c r="K1502" s="45"/>
      <c r="L1502" s="22"/>
      <c r="M1502" s="22"/>
      <c r="N1502" s="45"/>
      <c r="R1502" s="45"/>
      <c r="S1502" s="45"/>
    </row>
    <row r="1503" spans="1:19">
      <c r="A1503" s="7"/>
      <c r="C1503" s="61"/>
      <c r="D1503" s="1"/>
      <c r="E1503" s="61"/>
      <c r="F1503" s="1"/>
      <c r="G1503" s="61"/>
      <c r="H1503" s="1"/>
      <c r="I1503" s="1"/>
      <c r="K1503" s="45"/>
      <c r="L1503" s="22"/>
      <c r="M1503" s="22"/>
      <c r="N1503" s="45"/>
      <c r="R1503" s="45"/>
      <c r="S1503" s="45"/>
    </row>
    <row r="1504" spans="1:19">
      <c r="A1504" s="7">
        <v>74</v>
      </c>
      <c r="B1504" s="4" t="s">
        <v>49</v>
      </c>
      <c r="C1504" s="61"/>
      <c r="D1504" s="1"/>
      <c r="E1504" s="61"/>
      <c r="F1504" s="1"/>
      <c r="G1504" s="61"/>
      <c r="H1504" s="1"/>
      <c r="I1504" s="1">
        <v>1</v>
      </c>
      <c r="K1504" s="45">
        <v>1</v>
      </c>
      <c r="L1504" s="22"/>
      <c r="M1504" s="22"/>
      <c r="N1504" s="45">
        <v>1</v>
      </c>
      <c r="R1504" s="45">
        <v>1</v>
      </c>
      <c r="S1504" s="45"/>
    </row>
    <row r="1505" spans="1:19">
      <c r="A1505" s="7">
        <v>740</v>
      </c>
      <c r="B1505" s="4" t="s">
        <v>50</v>
      </c>
      <c r="C1505" s="61">
        <v>0</v>
      </c>
      <c r="D1505" s="1"/>
      <c r="E1505" s="61">
        <v>0</v>
      </c>
      <c r="F1505" s="1"/>
      <c r="G1505" s="61">
        <v>1</v>
      </c>
      <c r="H1505" s="1"/>
      <c r="I1505" s="1"/>
      <c r="K1505" s="45"/>
      <c r="L1505" s="22"/>
      <c r="M1505" s="22"/>
      <c r="N1505" s="45"/>
      <c r="R1505" s="45"/>
      <c r="S1505" s="45"/>
    </row>
    <row r="1506" spans="1:19">
      <c r="A1506" s="7"/>
      <c r="C1506" s="61"/>
      <c r="D1506" s="1"/>
      <c r="E1506" s="61"/>
      <c r="F1506" s="1"/>
      <c r="G1506" s="61"/>
      <c r="H1506" s="1"/>
      <c r="I1506" s="1"/>
      <c r="K1506" s="45"/>
      <c r="L1506" s="22"/>
      <c r="M1506" s="22"/>
      <c r="N1506" s="45"/>
      <c r="R1506" s="45"/>
      <c r="S1506" s="45"/>
    </row>
    <row r="1507" spans="1:19">
      <c r="A1507" s="7">
        <v>75</v>
      </c>
      <c r="B1507" s="4" t="s">
        <v>291</v>
      </c>
      <c r="C1507" s="61"/>
      <c r="D1507" s="1"/>
      <c r="E1507" s="61"/>
      <c r="F1507" s="1"/>
      <c r="G1507" s="61"/>
      <c r="H1507" s="1"/>
      <c r="I1507" s="1">
        <v>1</v>
      </c>
      <c r="K1507" s="45">
        <v>1</v>
      </c>
      <c r="L1507" s="22"/>
      <c r="M1507" s="22"/>
      <c r="N1507" s="45">
        <v>1</v>
      </c>
      <c r="R1507" s="45">
        <v>1</v>
      </c>
      <c r="S1507" s="45"/>
    </row>
    <row r="1508" spans="1:19">
      <c r="A1508" s="7">
        <v>750</v>
      </c>
      <c r="B1508" s="4" t="s">
        <v>51</v>
      </c>
      <c r="C1508" s="61">
        <v>0</v>
      </c>
      <c r="D1508" s="1"/>
      <c r="E1508" s="61">
        <v>0</v>
      </c>
      <c r="F1508" s="1"/>
      <c r="G1508" s="61">
        <v>1</v>
      </c>
      <c r="H1508" s="1"/>
      <c r="I1508" s="1"/>
      <c r="K1508" s="45"/>
      <c r="L1508" s="22"/>
      <c r="M1508" s="22"/>
      <c r="N1508" s="45"/>
      <c r="R1508" s="45"/>
      <c r="S1508" s="45"/>
    </row>
    <row r="1509" spans="1:19">
      <c r="A1509" s="7"/>
      <c r="C1509" s="61"/>
      <c r="D1509" s="1"/>
      <c r="E1509" s="61"/>
      <c r="F1509" s="1"/>
      <c r="G1509" s="61"/>
      <c r="H1509" s="1"/>
      <c r="I1509" s="1"/>
      <c r="K1509" s="45"/>
      <c r="L1509" s="22"/>
      <c r="M1509" s="22"/>
      <c r="N1509" s="45"/>
      <c r="R1509" s="45"/>
      <c r="S1509" s="45"/>
    </row>
    <row r="1510" spans="1:19">
      <c r="A1510" s="7">
        <v>76</v>
      </c>
      <c r="B1510" s="4" t="s">
        <v>282</v>
      </c>
      <c r="C1510" s="61"/>
      <c r="D1510" s="1"/>
      <c r="E1510" s="61"/>
      <c r="F1510" s="1"/>
      <c r="G1510" s="61"/>
      <c r="H1510" s="1"/>
      <c r="I1510" s="1">
        <v>1</v>
      </c>
      <c r="K1510" s="45">
        <v>1</v>
      </c>
      <c r="L1510" s="22"/>
      <c r="M1510" s="22"/>
      <c r="N1510" s="45">
        <v>1</v>
      </c>
      <c r="R1510" s="45">
        <v>1</v>
      </c>
      <c r="S1510" s="45"/>
    </row>
    <row r="1511" spans="1:19">
      <c r="A1511" s="7">
        <v>762</v>
      </c>
      <c r="B1511" s="4" t="s">
        <v>283</v>
      </c>
      <c r="C1511" s="61">
        <v>0</v>
      </c>
      <c r="D1511" s="1"/>
      <c r="E1511" s="61">
        <v>0</v>
      </c>
      <c r="F1511" s="1"/>
      <c r="G1511" s="61">
        <v>1</v>
      </c>
      <c r="H1511" s="1"/>
      <c r="I1511" s="1"/>
      <c r="K1511" s="45"/>
      <c r="L1511" s="22"/>
      <c r="M1511" s="22"/>
      <c r="N1511" s="45"/>
      <c r="R1511" s="45"/>
      <c r="S1511" s="45"/>
    </row>
    <row r="1512" spans="1:19">
      <c r="A1512" s="7"/>
      <c r="C1512" s="61"/>
      <c r="D1512" s="1"/>
      <c r="E1512" s="61"/>
      <c r="F1512" s="1"/>
      <c r="G1512" s="61"/>
      <c r="H1512" s="1"/>
      <c r="I1512" s="1"/>
      <c r="K1512" s="45"/>
      <c r="L1512" s="22"/>
      <c r="M1512" s="22"/>
      <c r="N1512" s="45"/>
      <c r="R1512" s="45"/>
      <c r="S1512" s="45"/>
    </row>
    <row r="1513" spans="1:19">
      <c r="A1513" s="7">
        <v>77</v>
      </c>
      <c r="B1513" s="4" t="s">
        <v>309</v>
      </c>
      <c r="C1513" s="61"/>
      <c r="D1513" s="1"/>
      <c r="E1513" s="61"/>
      <c r="F1513" s="1"/>
      <c r="G1513" s="61"/>
      <c r="H1513" s="1"/>
      <c r="I1513" s="1">
        <v>1</v>
      </c>
      <c r="K1513" s="45">
        <v>1</v>
      </c>
      <c r="L1513" s="22"/>
      <c r="M1513" s="22"/>
      <c r="N1513" s="45">
        <v>1</v>
      </c>
      <c r="R1513" s="45">
        <v>1</v>
      </c>
      <c r="S1513" s="45"/>
    </row>
    <row r="1514" spans="1:19">
      <c r="A1514" s="7">
        <v>770</v>
      </c>
      <c r="B1514" s="4" t="s">
        <v>405</v>
      </c>
      <c r="C1514" s="61">
        <v>0</v>
      </c>
      <c r="D1514" s="1"/>
      <c r="E1514" s="61">
        <v>0</v>
      </c>
      <c r="F1514" s="1"/>
      <c r="G1514" s="61">
        <v>0</v>
      </c>
      <c r="H1514" s="1"/>
      <c r="I1514" s="1"/>
      <c r="K1514" s="45"/>
      <c r="L1514" s="22"/>
      <c r="M1514" s="22"/>
      <c r="N1514" s="45"/>
      <c r="R1514" s="45"/>
      <c r="S1514" s="45"/>
    </row>
    <row r="1515" spans="1:19">
      <c r="A1515" s="7"/>
      <c r="C1515" s="61"/>
      <c r="D1515" s="1"/>
      <c r="E1515" s="61"/>
      <c r="F1515" s="1"/>
      <c r="G1515" s="61"/>
      <c r="H1515" s="1"/>
      <c r="I1515" s="66"/>
      <c r="J1515" s="60">
        <v>7</v>
      </c>
      <c r="K1515" s="22"/>
      <c r="L1515" s="46">
        <v>7</v>
      </c>
      <c r="M1515" s="58"/>
      <c r="O1515" s="46">
        <v>7</v>
      </c>
      <c r="P1515" s="58"/>
      <c r="Q1515" s="58"/>
      <c r="R1515" s="45"/>
      <c r="S1515" s="46">
        <v>7</v>
      </c>
    </row>
    <row r="1516" spans="1:19">
      <c r="A1516" s="7">
        <v>78</v>
      </c>
      <c r="B1516" s="4" t="s">
        <v>310</v>
      </c>
      <c r="C1516" s="61"/>
      <c r="D1516" s="1"/>
      <c r="E1516" s="61"/>
      <c r="F1516" s="1"/>
      <c r="G1516" s="61"/>
      <c r="H1516" s="1"/>
      <c r="I1516" s="1"/>
      <c r="K1516" s="22"/>
      <c r="L1516" s="22"/>
      <c r="M1516" s="22"/>
    </row>
    <row r="1517" spans="1:19">
      <c r="A1517" s="7">
        <v>789</v>
      </c>
      <c r="B1517" s="4" t="s">
        <v>406</v>
      </c>
      <c r="C1517" s="61">
        <v>0</v>
      </c>
      <c r="D1517" s="1"/>
      <c r="E1517" s="61">
        <v>0</v>
      </c>
      <c r="F1517" s="1"/>
      <c r="G1517" s="61">
        <v>1</v>
      </c>
      <c r="I1517" s="66"/>
      <c r="J1517" s="60">
        <v>163725.46</v>
      </c>
      <c r="K1517" s="22"/>
      <c r="L1517" s="14">
        <v>1148630.54</v>
      </c>
      <c r="M1517" s="15"/>
      <c r="O1517" s="14">
        <v>1000607.5</v>
      </c>
      <c r="P1517" s="15"/>
      <c r="Q1517" s="15"/>
      <c r="S1517" s="14">
        <v>38788.6</v>
      </c>
    </row>
    <row r="1518" spans="1:19">
      <c r="C1518" s="61"/>
      <c r="D1518" s="1"/>
      <c r="E1518" s="61"/>
      <c r="F1518" s="1"/>
      <c r="G1518" s="61"/>
      <c r="I1518" s="1"/>
      <c r="K1518" s="22"/>
      <c r="L1518" s="22"/>
      <c r="M1518" s="22"/>
    </row>
    <row r="1519" spans="1:19">
      <c r="B1519" s="5" t="s">
        <v>243</v>
      </c>
      <c r="C1519" s="61"/>
      <c r="D1519" s="14">
        <f>SUM(C1499:C1517)</f>
        <v>0</v>
      </c>
      <c r="E1519" s="61"/>
      <c r="F1519" s="14">
        <v>0</v>
      </c>
      <c r="G1519" s="62"/>
      <c r="H1519" s="60">
        <f>SUM(G1499:G1517)</f>
        <v>6</v>
      </c>
      <c r="I1519" s="1"/>
      <c r="K1519" s="22"/>
      <c r="L1519" s="22"/>
      <c r="M1519" s="22"/>
    </row>
    <row r="1520" spans="1:19">
      <c r="E1520" s="61"/>
      <c r="F1520" s="1"/>
      <c r="G1520" s="61"/>
      <c r="H1520" s="1"/>
      <c r="I1520" s="1"/>
      <c r="K1520" s="22"/>
      <c r="L1520" s="22"/>
      <c r="M1520" s="22"/>
    </row>
    <row r="1521" spans="1:18">
      <c r="B1521" s="5" t="s">
        <v>301</v>
      </c>
      <c r="C1521" s="5"/>
      <c r="D1521" s="14">
        <f>+D1519+D1494+D1454+D1440</f>
        <v>2061051.3428</v>
      </c>
      <c r="E1521" s="61"/>
      <c r="F1521" s="14">
        <v>3317844.8200000003</v>
      </c>
      <c r="G1521" s="61"/>
      <c r="H1521" s="60">
        <f>+H1519+H1494+H1454+H1440</f>
        <v>46</v>
      </c>
      <c r="I1521" s="1"/>
      <c r="K1521" s="22"/>
      <c r="L1521" s="22"/>
      <c r="M1521" s="22"/>
    </row>
    <row r="1522" spans="1:18">
      <c r="E1522" s="61"/>
      <c r="F1522" s="1"/>
      <c r="G1522" s="61"/>
      <c r="H1522" s="1"/>
      <c r="I1522" s="1"/>
      <c r="K1522" s="22"/>
      <c r="L1522" s="22"/>
      <c r="M1522" s="22"/>
    </row>
    <row r="1523" spans="1:18">
      <c r="A1523" s="6" t="s">
        <v>302</v>
      </c>
      <c r="E1523" s="61"/>
      <c r="F1523" s="1"/>
      <c r="G1523" s="61"/>
      <c r="H1523" s="1"/>
      <c r="I1523" s="1"/>
      <c r="K1523" s="22"/>
      <c r="L1523" s="22"/>
      <c r="M1523" s="22"/>
    </row>
    <row r="1524" spans="1:18">
      <c r="E1524" s="61"/>
      <c r="F1524" s="1"/>
      <c r="G1524" s="61"/>
      <c r="H1524" s="1"/>
      <c r="I1524" s="1">
        <v>1</v>
      </c>
      <c r="K1524" s="19">
        <v>1</v>
      </c>
      <c r="L1524" s="22"/>
      <c r="M1524" s="22"/>
      <c r="N1524" s="19">
        <v>1</v>
      </c>
      <c r="R1524" s="19">
        <v>1</v>
      </c>
    </row>
    <row r="1525" spans="1:18">
      <c r="A1525" s="6" t="s">
        <v>257</v>
      </c>
      <c r="E1525" s="61"/>
      <c r="F1525" s="1"/>
      <c r="G1525" s="61"/>
      <c r="H1525" s="1"/>
      <c r="I1525" s="1">
        <v>1</v>
      </c>
      <c r="K1525" s="19">
        <v>1</v>
      </c>
      <c r="L1525" s="22"/>
      <c r="M1525" s="22"/>
      <c r="N1525" s="19">
        <v>1</v>
      </c>
      <c r="R1525" s="19">
        <v>1</v>
      </c>
    </row>
    <row r="1526" spans="1:18">
      <c r="E1526" s="61"/>
      <c r="F1526" s="1"/>
      <c r="H1526" s="1"/>
      <c r="I1526" s="1">
        <v>1</v>
      </c>
      <c r="K1526" s="19">
        <v>1</v>
      </c>
      <c r="L1526" s="22"/>
      <c r="M1526" s="22"/>
      <c r="N1526" s="19">
        <v>1</v>
      </c>
      <c r="R1526" s="19">
        <v>1</v>
      </c>
    </row>
    <row r="1527" spans="1:18">
      <c r="A1527" s="7">
        <v>20</v>
      </c>
      <c r="B1527" s="4" t="s">
        <v>153</v>
      </c>
      <c r="E1527" s="61"/>
      <c r="F1527" s="1"/>
      <c r="H1527" s="1"/>
      <c r="I1527" s="1">
        <v>1</v>
      </c>
      <c r="K1527" s="19">
        <v>1</v>
      </c>
      <c r="L1527" s="22"/>
      <c r="M1527" s="22"/>
      <c r="N1527" s="19">
        <v>1</v>
      </c>
      <c r="R1527" s="19">
        <v>1</v>
      </c>
    </row>
    <row r="1528" spans="1:18">
      <c r="A1528" s="7">
        <v>200</v>
      </c>
      <c r="B1528" s="4" t="s">
        <v>407</v>
      </c>
      <c r="C1528" s="61">
        <v>0</v>
      </c>
      <c r="D1528" s="1"/>
      <c r="E1528" s="61">
        <v>0</v>
      </c>
      <c r="F1528" s="1"/>
      <c r="G1528" s="61">
        <v>0</v>
      </c>
      <c r="H1528" s="1"/>
      <c r="I1528" s="1">
        <v>1</v>
      </c>
      <c r="K1528" s="19">
        <v>1</v>
      </c>
      <c r="L1528" s="22"/>
      <c r="M1528" s="22"/>
      <c r="N1528" s="19">
        <v>1</v>
      </c>
      <c r="R1528" s="19">
        <v>1</v>
      </c>
    </row>
    <row r="1529" spans="1:18">
      <c r="A1529" s="7">
        <v>202</v>
      </c>
      <c r="B1529" s="4" t="s">
        <v>408</v>
      </c>
      <c r="C1529" s="61">
        <v>0</v>
      </c>
      <c r="D1529" s="1"/>
      <c r="E1529" s="61">
        <v>0</v>
      </c>
      <c r="F1529" s="1"/>
      <c r="G1529" s="61">
        <v>0</v>
      </c>
      <c r="H1529" s="1"/>
      <c r="I1529" s="1">
        <v>1</v>
      </c>
      <c r="K1529" s="19">
        <v>1</v>
      </c>
      <c r="L1529" s="22"/>
      <c r="M1529" s="22"/>
      <c r="N1529" s="19">
        <v>1</v>
      </c>
      <c r="R1529" s="19">
        <v>1</v>
      </c>
    </row>
    <row r="1530" spans="1:18">
      <c r="A1530" s="7">
        <v>203</v>
      </c>
      <c r="B1530" s="4" t="s">
        <v>409</v>
      </c>
      <c r="C1530" s="61">
        <v>0</v>
      </c>
      <c r="D1530" s="1"/>
      <c r="E1530" s="61">
        <v>0</v>
      </c>
      <c r="F1530" s="1"/>
      <c r="G1530" s="61">
        <v>0</v>
      </c>
      <c r="H1530" s="1"/>
      <c r="I1530" s="1">
        <v>1</v>
      </c>
      <c r="K1530" s="19">
        <v>1</v>
      </c>
      <c r="L1530" s="22"/>
      <c r="M1530" s="22"/>
      <c r="N1530" s="19">
        <v>1</v>
      </c>
      <c r="R1530" s="19">
        <v>1</v>
      </c>
    </row>
    <row r="1531" spans="1:18">
      <c r="A1531" s="7">
        <v>204</v>
      </c>
      <c r="B1531" s="4" t="s">
        <v>410</v>
      </c>
      <c r="C1531" s="61">
        <v>0</v>
      </c>
      <c r="D1531" s="1"/>
      <c r="E1531" s="61">
        <v>0</v>
      </c>
      <c r="F1531" s="1"/>
      <c r="G1531" s="61">
        <v>0</v>
      </c>
      <c r="H1531" s="1"/>
      <c r="I1531" s="1">
        <v>0.5</v>
      </c>
      <c r="K1531" s="19">
        <v>0.5</v>
      </c>
      <c r="L1531" s="22"/>
      <c r="M1531" s="22"/>
      <c r="N1531" s="19">
        <v>0.5</v>
      </c>
      <c r="R1531" s="19"/>
    </row>
    <row r="1532" spans="1:18">
      <c r="A1532" s="7">
        <v>205</v>
      </c>
      <c r="B1532" s="4" t="s">
        <v>411</v>
      </c>
      <c r="C1532" s="61">
        <v>0</v>
      </c>
      <c r="D1532" s="1"/>
      <c r="E1532" s="61">
        <v>0</v>
      </c>
      <c r="F1532" s="1"/>
      <c r="G1532" s="61">
        <v>0</v>
      </c>
      <c r="H1532" s="1"/>
      <c r="I1532" s="1"/>
      <c r="K1532" s="19"/>
      <c r="L1532" s="22"/>
      <c r="M1532" s="22"/>
      <c r="N1532" s="19"/>
      <c r="R1532" s="19"/>
    </row>
    <row r="1533" spans="1:18">
      <c r="A1533" s="7">
        <v>206</v>
      </c>
      <c r="B1533" s="4" t="s">
        <v>412</v>
      </c>
      <c r="C1533" s="61">
        <v>0</v>
      </c>
      <c r="D1533" s="1"/>
      <c r="E1533" s="61">
        <v>0</v>
      </c>
      <c r="F1533" s="1"/>
      <c r="G1533" s="61">
        <v>0</v>
      </c>
      <c r="H1533" s="1"/>
      <c r="I1533" s="1"/>
      <c r="K1533" s="19"/>
      <c r="L1533" s="22"/>
      <c r="M1533" s="22"/>
      <c r="N1533" s="19"/>
    </row>
    <row r="1534" spans="1:18">
      <c r="A1534" s="7">
        <v>208</v>
      </c>
      <c r="B1534" s="4" t="s">
        <v>413</v>
      </c>
      <c r="C1534" s="61">
        <v>0</v>
      </c>
      <c r="D1534" s="1"/>
      <c r="E1534" s="61">
        <v>0</v>
      </c>
      <c r="F1534" s="1"/>
      <c r="G1534" s="61">
        <v>0</v>
      </c>
      <c r="H1534" s="1"/>
      <c r="I1534" s="1">
        <v>1</v>
      </c>
      <c r="K1534" s="19">
        <v>1</v>
      </c>
      <c r="L1534" s="22"/>
      <c r="M1534" s="22"/>
      <c r="N1534" s="19">
        <v>1</v>
      </c>
      <c r="R1534" s="19">
        <v>1</v>
      </c>
    </row>
    <row r="1535" spans="1:18">
      <c r="A1535" s="7">
        <v>209</v>
      </c>
      <c r="B1535" s="4" t="s">
        <v>101</v>
      </c>
      <c r="C1535" s="61">
        <v>0</v>
      </c>
      <c r="D1535" s="1"/>
      <c r="E1535" s="61">
        <v>0</v>
      </c>
      <c r="F1535" s="1"/>
      <c r="G1535" s="61">
        <v>0</v>
      </c>
      <c r="H1535" s="1"/>
      <c r="I1535" s="1">
        <v>1</v>
      </c>
      <c r="K1535" s="19">
        <v>1</v>
      </c>
      <c r="L1535" s="22"/>
      <c r="M1535" s="22"/>
      <c r="N1535" s="19">
        <v>1</v>
      </c>
      <c r="R1535" s="19">
        <v>1</v>
      </c>
    </row>
    <row r="1536" spans="1:18">
      <c r="A1536" s="7"/>
      <c r="C1536" s="61"/>
      <c r="D1536" s="1"/>
      <c r="E1536" s="61"/>
      <c r="F1536" s="1"/>
      <c r="H1536" s="1"/>
      <c r="I1536" s="1">
        <v>1</v>
      </c>
      <c r="K1536" s="19">
        <v>1</v>
      </c>
      <c r="L1536" s="22"/>
      <c r="M1536" s="22"/>
      <c r="N1536" s="19">
        <v>1</v>
      </c>
      <c r="R1536" s="19">
        <v>1</v>
      </c>
    </row>
    <row r="1537" spans="1:18">
      <c r="A1537" s="7">
        <v>21</v>
      </c>
      <c r="B1537" s="4" t="s">
        <v>261</v>
      </c>
      <c r="C1537" s="61"/>
      <c r="D1537" s="1"/>
      <c r="E1537" s="61"/>
      <c r="F1537" s="1"/>
      <c r="H1537" s="1"/>
      <c r="I1537" s="1">
        <v>1</v>
      </c>
      <c r="K1537" s="19">
        <v>1</v>
      </c>
      <c r="L1537" s="22"/>
      <c r="M1537" s="22"/>
      <c r="N1537" s="19">
        <v>1</v>
      </c>
      <c r="R1537" s="19">
        <v>1</v>
      </c>
    </row>
    <row r="1538" spans="1:18">
      <c r="A1538" s="7">
        <v>210</v>
      </c>
      <c r="B1538" s="4" t="s">
        <v>414</v>
      </c>
      <c r="C1538" s="61">
        <v>0</v>
      </c>
      <c r="D1538" s="1"/>
      <c r="E1538" s="61">
        <v>0</v>
      </c>
      <c r="F1538" s="1"/>
      <c r="G1538" s="61">
        <v>0</v>
      </c>
      <c r="H1538" s="1"/>
      <c r="I1538" s="1">
        <v>1</v>
      </c>
      <c r="K1538" s="19">
        <v>1</v>
      </c>
      <c r="L1538" s="22"/>
      <c r="M1538" s="22"/>
      <c r="N1538" s="19">
        <v>1</v>
      </c>
      <c r="R1538" s="19">
        <v>1</v>
      </c>
    </row>
    <row r="1539" spans="1:18">
      <c r="A1539" s="7">
        <v>212</v>
      </c>
      <c r="B1539" s="4" t="s">
        <v>415</v>
      </c>
      <c r="C1539" s="61">
        <v>0</v>
      </c>
      <c r="D1539" s="1"/>
      <c r="E1539" s="61">
        <v>0</v>
      </c>
      <c r="F1539" s="1"/>
      <c r="G1539" s="61">
        <v>0</v>
      </c>
      <c r="H1539" s="1"/>
      <c r="I1539" s="1">
        <v>1</v>
      </c>
      <c r="K1539" s="19">
        <v>1</v>
      </c>
      <c r="L1539" s="22"/>
      <c r="M1539" s="22"/>
      <c r="N1539" s="19">
        <v>1</v>
      </c>
      <c r="R1539" s="19">
        <v>1</v>
      </c>
    </row>
    <row r="1540" spans="1:18">
      <c r="A1540" s="7">
        <v>213</v>
      </c>
      <c r="B1540" s="4" t="s">
        <v>416</v>
      </c>
      <c r="C1540" s="61">
        <v>0</v>
      </c>
      <c r="D1540" s="1"/>
      <c r="E1540" s="61">
        <v>0</v>
      </c>
      <c r="F1540" s="1"/>
      <c r="G1540" s="61">
        <v>0</v>
      </c>
      <c r="H1540" s="1"/>
      <c r="I1540" s="1">
        <v>1</v>
      </c>
      <c r="K1540" s="19">
        <v>1</v>
      </c>
      <c r="L1540" s="22"/>
      <c r="M1540" s="22"/>
      <c r="N1540" s="19">
        <v>1</v>
      </c>
      <c r="R1540" s="19">
        <v>1</v>
      </c>
    </row>
    <row r="1541" spans="1:18">
      <c r="A1541" s="7">
        <v>214</v>
      </c>
      <c r="B1541" s="4" t="s">
        <v>417</v>
      </c>
      <c r="C1541" s="61">
        <v>0</v>
      </c>
      <c r="D1541" s="1"/>
      <c r="E1541" s="61">
        <v>0</v>
      </c>
      <c r="F1541" s="1"/>
      <c r="G1541" s="61">
        <v>0</v>
      </c>
      <c r="H1541" s="1"/>
      <c r="I1541" s="1"/>
      <c r="K1541" s="19"/>
      <c r="L1541" s="22"/>
      <c r="M1541" s="22"/>
      <c r="N1541" s="19"/>
      <c r="R1541" s="19"/>
    </row>
    <row r="1542" spans="1:18">
      <c r="A1542" s="7">
        <v>215</v>
      </c>
      <c r="B1542" s="4" t="s">
        <v>418</v>
      </c>
      <c r="C1542" s="61">
        <v>0</v>
      </c>
      <c r="D1542" s="1"/>
      <c r="E1542" s="61">
        <v>0</v>
      </c>
      <c r="F1542" s="1"/>
      <c r="G1542" s="61">
        <v>0</v>
      </c>
      <c r="H1542" s="1"/>
      <c r="I1542" s="1"/>
      <c r="K1542" s="19"/>
      <c r="L1542" s="22"/>
      <c r="M1542" s="22"/>
      <c r="N1542" s="19"/>
      <c r="R1542" s="19"/>
    </row>
    <row r="1543" spans="1:18">
      <c r="A1543" s="7">
        <v>216</v>
      </c>
      <c r="B1543" s="4" t="s">
        <v>419</v>
      </c>
      <c r="C1543" s="61">
        <v>0</v>
      </c>
      <c r="D1543" s="1"/>
      <c r="E1543" s="61">
        <v>0</v>
      </c>
      <c r="F1543" s="1"/>
      <c r="G1543" s="61">
        <v>0</v>
      </c>
      <c r="H1543" s="1"/>
      <c r="I1543" s="1"/>
      <c r="K1543" s="19"/>
      <c r="L1543" s="22"/>
      <c r="M1543" s="22"/>
      <c r="N1543" s="19"/>
      <c r="R1543" s="19"/>
    </row>
    <row r="1544" spans="1:18">
      <c r="A1544" s="7">
        <v>219</v>
      </c>
      <c r="B1544" s="4" t="s">
        <v>420</v>
      </c>
      <c r="C1544" s="61">
        <v>0</v>
      </c>
      <c r="D1544" s="1"/>
      <c r="E1544" s="61">
        <v>0</v>
      </c>
      <c r="F1544" s="1"/>
      <c r="G1544" s="61">
        <v>0</v>
      </c>
      <c r="H1544" s="1"/>
      <c r="I1544" s="1">
        <v>1</v>
      </c>
      <c r="K1544" s="19">
        <v>1</v>
      </c>
      <c r="L1544" s="22"/>
      <c r="M1544" s="22"/>
      <c r="N1544" s="19">
        <v>1</v>
      </c>
      <c r="R1544" s="19">
        <v>1</v>
      </c>
    </row>
    <row r="1545" spans="1:18">
      <c r="C1545" s="61"/>
      <c r="D1545" s="1"/>
      <c r="E1545" s="61"/>
      <c r="F1545" s="1"/>
      <c r="G1545" s="61"/>
      <c r="H1545" s="1"/>
      <c r="I1545" s="1">
        <v>1</v>
      </c>
      <c r="K1545" s="19">
        <v>1</v>
      </c>
      <c r="L1545" s="22"/>
      <c r="M1545" s="22"/>
      <c r="N1545" s="19">
        <v>1</v>
      </c>
      <c r="R1545" s="19">
        <v>1</v>
      </c>
    </row>
    <row r="1546" spans="1:18">
      <c r="A1546" s="7">
        <v>22</v>
      </c>
      <c r="B1546" s="4" t="s">
        <v>262</v>
      </c>
      <c r="C1546" s="61"/>
      <c r="D1546" s="1"/>
      <c r="E1546" s="61"/>
      <c r="F1546" s="1"/>
      <c r="H1546" s="1"/>
      <c r="I1546" s="1">
        <v>1</v>
      </c>
      <c r="K1546" s="19">
        <v>1</v>
      </c>
      <c r="L1546" s="22"/>
      <c r="M1546" s="22"/>
      <c r="N1546" s="19">
        <v>1</v>
      </c>
      <c r="R1546" s="19">
        <v>1</v>
      </c>
    </row>
    <row r="1547" spans="1:18">
      <c r="A1547" s="7">
        <v>220</v>
      </c>
      <c r="B1547" s="4" t="s">
        <v>263</v>
      </c>
      <c r="C1547" s="61">
        <v>0</v>
      </c>
      <c r="D1547" s="1"/>
      <c r="E1547" s="61">
        <v>0</v>
      </c>
      <c r="F1547" s="1"/>
      <c r="G1547" s="61">
        <v>0</v>
      </c>
      <c r="H1547" s="1"/>
      <c r="I1547" s="1"/>
      <c r="K1547" s="19"/>
      <c r="L1547" s="22"/>
      <c r="M1547" s="22"/>
      <c r="N1547" s="19"/>
      <c r="R1547" s="19"/>
    </row>
    <row r="1548" spans="1:18">
      <c r="A1548" s="7" t="s">
        <v>355</v>
      </c>
      <c r="B1548" s="4" t="s">
        <v>358</v>
      </c>
      <c r="C1548" s="61">
        <v>0</v>
      </c>
      <c r="D1548" s="1"/>
      <c r="E1548" s="61">
        <v>0</v>
      </c>
      <c r="F1548" s="1"/>
      <c r="G1548" s="61">
        <v>0</v>
      </c>
      <c r="H1548" s="1"/>
      <c r="I1548" s="1">
        <v>1</v>
      </c>
      <c r="K1548" s="19">
        <v>1</v>
      </c>
      <c r="L1548" s="22"/>
      <c r="M1548" s="22"/>
      <c r="N1548" s="19">
        <v>1</v>
      </c>
      <c r="R1548" s="19">
        <v>1</v>
      </c>
    </row>
    <row r="1549" spans="1:18">
      <c r="A1549" s="7" t="s">
        <v>356</v>
      </c>
      <c r="B1549" s="4" t="s">
        <v>359</v>
      </c>
      <c r="C1549" s="61">
        <v>0</v>
      </c>
      <c r="D1549" s="1"/>
      <c r="E1549" s="61">
        <v>0</v>
      </c>
      <c r="F1549" s="1"/>
      <c r="G1549" s="61">
        <v>0</v>
      </c>
      <c r="H1549" s="1"/>
      <c r="I1549" s="1">
        <v>1</v>
      </c>
      <c r="K1549" s="19">
        <v>1</v>
      </c>
      <c r="L1549" s="22"/>
      <c r="M1549" s="22"/>
      <c r="N1549" s="19">
        <v>1</v>
      </c>
      <c r="R1549" s="19">
        <v>1</v>
      </c>
    </row>
    <row r="1550" spans="1:18">
      <c r="A1550" s="7" t="s">
        <v>264</v>
      </c>
      <c r="B1550" s="4" t="s">
        <v>360</v>
      </c>
      <c r="C1550" s="61">
        <v>0</v>
      </c>
      <c r="D1550" s="1"/>
      <c r="E1550" s="61">
        <v>0</v>
      </c>
      <c r="F1550" s="1"/>
      <c r="G1550" s="61">
        <v>0</v>
      </c>
      <c r="H1550" s="1"/>
      <c r="I1550" s="1">
        <v>1</v>
      </c>
      <c r="K1550" s="19">
        <v>1</v>
      </c>
      <c r="L1550" s="22"/>
      <c r="M1550" s="22"/>
      <c r="N1550" s="19">
        <v>1</v>
      </c>
      <c r="R1550" s="19">
        <v>1</v>
      </c>
    </row>
    <row r="1551" spans="1:18">
      <c r="A1551" s="7">
        <v>221</v>
      </c>
      <c r="B1551" s="4" t="s">
        <v>265</v>
      </c>
      <c r="C1551" s="61"/>
      <c r="D1551" s="1"/>
      <c r="E1551" s="61"/>
      <c r="F1551" s="1"/>
      <c r="H1551" s="1"/>
      <c r="I1551" s="1">
        <v>1</v>
      </c>
      <c r="K1551" s="19">
        <v>1</v>
      </c>
      <c r="L1551" s="22"/>
      <c r="M1551" s="22"/>
      <c r="N1551" s="19">
        <v>1</v>
      </c>
    </row>
    <row r="1552" spans="1:18">
      <c r="A1552" s="7" t="s">
        <v>41</v>
      </c>
      <c r="B1552" s="4" t="s">
        <v>363</v>
      </c>
      <c r="C1552" s="61">
        <f>+[1]Pre2018!$C$141</f>
        <v>5662861.6200000001</v>
      </c>
      <c r="D1552" s="1"/>
      <c r="E1552" s="61">
        <v>5180537.49</v>
      </c>
      <c r="F1552" s="1"/>
      <c r="G1552" s="61">
        <v>0</v>
      </c>
      <c r="H1552" s="1"/>
      <c r="I1552" s="1">
        <v>1</v>
      </c>
      <c r="K1552" s="19">
        <v>1</v>
      </c>
      <c r="L1552" s="22"/>
      <c r="M1552" s="22"/>
      <c r="N1552" s="19">
        <v>1</v>
      </c>
      <c r="R1552" s="19">
        <v>1</v>
      </c>
    </row>
    <row r="1553" spans="1:18">
      <c r="A1553" s="7" t="s">
        <v>266</v>
      </c>
      <c r="B1553" s="4" t="s">
        <v>364</v>
      </c>
      <c r="C1553" s="61">
        <f>+[1]Pre2018!$C$145</f>
        <v>3030</v>
      </c>
      <c r="D1553" s="1"/>
      <c r="E1553" s="61">
        <v>3030</v>
      </c>
      <c r="F1553" s="1"/>
      <c r="G1553" s="61">
        <v>0</v>
      </c>
      <c r="H1553" s="1"/>
      <c r="I1553" s="1">
        <v>1</v>
      </c>
      <c r="K1553" s="19">
        <v>1</v>
      </c>
      <c r="L1553" s="22"/>
      <c r="M1553" s="22"/>
      <c r="N1553" s="19">
        <v>1</v>
      </c>
    </row>
    <row r="1554" spans="1:18">
      <c r="A1554" s="7" t="s">
        <v>267</v>
      </c>
      <c r="B1554" s="4" t="s">
        <v>393</v>
      </c>
      <c r="C1554" s="61">
        <v>0</v>
      </c>
      <c r="D1554" s="1"/>
      <c r="E1554" s="61">
        <v>0</v>
      </c>
      <c r="F1554" s="1"/>
      <c r="G1554" s="61">
        <v>0</v>
      </c>
      <c r="H1554" s="1"/>
      <c r="I1554" s="1">
        <v>5528688.6634856053</v>
      </c>
      <c r="K1554" s="19">
        <v>4882503.2817860451</v>
      </c>
      <c r="L1554" s="22"/>
      <c r="M1554" s="22"/>
      <c r="N1554" s="19">
        <v>3144104.9348106254</v>
      </c>
      <c r="R1554" s="19">
        <v>4628140.581710319</v>
      </c>
    </row>
    <row r="1555" spans="1:18">
      <c r="A1555" s="7" t="s">
        <v>102</v>
      </c>
      <c r="B1555" s="4" t="s">
        <v>103</v>
      </c>
      <c r="C1555" s="61">
        <v>0</v>
      </c>
      <c r="D1555" s="1"/>
      <c r="E1555" s="61">
        <v>0</v>
      </c>
      <c r="F1555" s="1"/>
      <c r="G1555" s="61">
        <v>0</v>
      </c>
      <c r="H1555" s="1"/>
      <c r="I1555" s="1">
        <v>4801.68</v>
      </c>
      <c r="K1555" s="19">
        <v>4680</v>
      </c>
      <c r="L1555" s="22"/>
      <c r="M1555" s="22"/>
      <c r="N1555" s="19">
        <v>900</v>
      </c>
      <c r="R1555" s="19">
        <v>1000</v>
      </c>
    </row>
    <row r="1556" spans="1:18">
      <c r="A1556" s="7" t="s">
        <v>268</v>
      </c>
      <c r="B1556" s="4" t="s">
        <v>394</v>
      </c>
      <c r="C1556" s="61">
        <v>0</v>
      </c>
      <c r="D1556" s="1"/>
      <c r="E1556" s="61">
        <v>0</v>
      </c>
      <c r="F1556" s="1"/>
      <c r="G1556" s="61">
        <v>0</v>
      </c>
      <c r="H1556" s="1"/>
      <c r="I1556" s="1"/>
      <c r="K1556" s="19"/>
      <c r="L1556" s="22"/>
      <c r="M1556" s="22"/>
      <c r="N1556" s="19"/>
      <c r="R1556" s="19"/>
    </row>
    <row r="1557" spans="1:18">
      <c r="A1557" s="7" t="s">
        <v>361</v>
      </c>
      <c r="B1557" s="4" t="s">
        <v>104</v>
      </c>
      <c r="C1557" s="61">
        <v>0</v>
      </c>
      <c r="D1557" s="1"/>
      <c r="E1557" s="61">
        <v>0</v>
      </c>
      <c r="F1557" s="1"/>
      <c r="G1557" s="61">
        <v>0</v>
      </c>
      <c r="H1557" s="1"/>
      <c r="I1557" s="1">
        <v>3374.04</v>
      </c>
      <c r="K1557" s="19">
        <v>3360</v>
      </c>
      <c r="L1557" s="22"/>
      <c r="M1557" s="22"/>
      <c r="N1557" s="19">
        <v>1</v>
      </c>
      <c r="R1557" s="19">
        <v>1</v>
      </c>
    </row>
    <row r="1558" spans="1:18">
      <c r="A1558" s="7" t="s">
        <v>369</v>
      </c>
      <c r="B1558" s="4" t="s">
        <v>370</v>
      </c>
      <c r="C1558" s="61">
        <v>0</v>
      </c>
      <c r="D1558" s="1"/>
      <c r="E1558" s="61">
        <v>0</v>
      </c>
      <c r="F1558" s="1"/>
      <c r="G1558" s="61">
        <v>5550864.0637759864</v>
      </c>
      <c r="H1558" s="1"/>
      <c r="I1558" s="1"/>
      <c r="K1558" s="19"/>
      <c r="L1558" s="22"/>
      <c r="M1558" s="22"/>
      <c r="N1558" s="19"/>
      <c r="R1558" s="19"/>
    </row>
    <row r="1559" spans="1:18">
      <c r="A1559" s="7" t="s">
        <v>362</v>
      </c>
      <c r="B1559" s="4" t="s">
        <v>395</v>
      </c>
      <c r="C1559" s="61">
        <v>0</v>
      </c>
      <c r="D1559" s="1"/>
      <c r="E1559" s="61">
        <v>0</v>
      </c>
      <c r="F1559" s="1"/>
      <c r="G1559" s="61">
        <v>3060</v>
      </c>
      <c r="H1559" s="1"/>
      <c r="I1559" s="1">
        <v>1</v>
      </c>
      <c r="K1559" s="19">
        <v>1</v>
      </c>
      <c r="L1559" s="22"/>
      <c r="M1559" s="22"/>
      <c r="N1559" s="19">
        <v>1</v>
      </c>
      <c r="R1559" s="19">
        <v>1</v>
      </c>
    </row>
    <row r="1560" spans="1:18">
      <c r="A1560" s="7">
        <v>222</v>
      </c>
      <c r="B1560" s="4" t="s">
        <v>269</v>
      </c>
      <c r="C1560" s="61"/>
      <c r="D1560" s="1"/>
      <c r="E1560" s="61"/>
      <c r="F1560" s="1"/>
      <c r="H1560" s="1"/>
      <c r="I1560" s="1"/>
      <c r="K1560" s="19"/>
      <c r="L1560" s="22"/>
      <c r="M1560" s="22"/>
      <c r="N1560" s="19"/>
      <c r="R1560" s="19">
        <v>1</v>
      </c>
    </row>
    <row r="1561" spans="1:18">
      <c r="A1561" s="7" t="s">
        <v>421</v>
      </c>
      <c r="B1561" s="4" t="s">
        <v>464</v>
      </c>
      <c r="C1561" s="61">
        <f>+[1]Pre2018!$C$148</f>
        <v>5097.3999999999996</v>
      </c>
      <c r="D1561" s="1"/>
      <c r="E1561" s="61">
        <v>4097.3999999999996</v>
      </c>
      <c r="F1561" s="1"/>
      <c r="G1561" s="61">
        <v>3737.3999999999996</v>
      </c>
      <c r="H1561" s="1"/>
      <c r="I1561" s="1">
        <v>1</v>
      </c>
      <c r="K1561" s="19">
        <v>1</v>
      </c>
      <c r="L1561" s="22"/>
      <c r="M1561" s="22"/>
      <c r="N1561" s="19">
        <v>1</v>
      </c>
    </row>
    <row r="1562" spans="1:18">
      <c r="A1562" s="7" t="s">
        <v>191</v>
      </c>
      <c r="B1562" s="4" t="s">
        <v>270</v>
      </c>
      <c r="C1562" s="61">
        <v>0</v>
      </c>
      <c r="D1562" s="1"/>
      <c r="E1562" s="61">
        <v>0</v>
      </c>
      <c r="F1562" s="1"/>
      <c r="G1562" s="61">
        <v>0</v>
      </c>
      <c r="H1562" s="1"/>
      <c r="I1562" s="1">
        <v>1</v>
      </c>
      <c r="K1562" s="19">
        <v>1</v>
      </c>
      <c r="L1562" s="22"/>
      <c r="M1562" s="22"/>
      <c r="N1562" s="19">
        <v>1</v>
      </c>
    </row>
    <row r="1563" spans="1:18">
      <c r="A1563" s="7" t="s">
        <v>192</v>
      </c>
      <c r="B1563" s="4" t="s">
        <v>271</v>
      </c>
      <c r="C1563" s="61">
        <v>0</v>
      </c>
      <c r="D1563" s="1"/>
      <c r="E1563" s="61">
        <v>0</v>
      </c>
      <c r="F1563" s="1"/>
      <c r="G1563" s="61">
        <v>0</v>
      </c>
      <c r="H1563" s="1"/>
      <c r="I1563" s="1">
        <v>1</v>
      </c>
      <c r="K1563" s="19">
        <v>1</v>
      </c>
      <c r="L1563" s="22"/>
      <c r="M1563" s="22"/>
      <c r="N1563" s="19">
        <v>1</v>
      </c>
    </row>
    <row r="1564" spans="1:18">
      <c r="A1564" s="7">
        <v>225</v>
      </c>
      <c r="B1564" s="4" t="s">
        <v>272</v>
      </c>
      <c r="C1564" s="61"/>
      <c r="D1564" s="1"/>
      <c r="E1564" s="61"/>
      <c r="F1564" s="1"/>
      <c r="H1564" s="1"/>
      <c r="I1564" s="1">
        <v>428263.99</v>
      </c>
      <c r="K1564" s="19">
        <v>403791.7620000001</v>
      </c>
      <c r="L1564" s="22"/>
      <c r="M1564" s="22"/>
      <c r="N1564" s="19">
        <v>314482.90499999997</v>
      </c>
      <c r="R1564" s="19">
        <v>148782.90599999999</v>
      </c>
    </row>
    <row r="1565" spans="1:18">
      <c r="A1565" s="7" t="s">
        <v>106</v>
      </c>
      <c r="B1565" s="4" t="s">
        <v>111</v>
      </c>
      <c r="C1565" s="61">
        <v>0</v>
      </c>
      <c r="D1565" s="1"/>
      <c r="E1565" s="61">
        <v>0</v>
      </c>
      <c r="F1565" s="1"/>
      <c r="G1565" s="61">
        <v>0</v>
      </c>
      <c r="H1565" s="1"/>
      <c r="I1565" s="1">
        <v>1</v>
      </c>
      <c r="K1565" s="19">
        <v>1</v>
      </c>
      <c r="L1565" s="22"/>
      <c r="M1565" s="22"/>
      <c r="N1565" s="19">
        <v>1</v>
      </c>
      <c r="R1565" s="19">
        <v>1</v>
      </c>
    </row>
    <row r="1566" spans="1:18">
      <c r="A1566" s="7" t="s">
        <v>107</v>
      </c>
      <c r="B1566" s="4" t="s">
        <v>108</v>
      </c>
      <c r="C1566" s="61">
        <v>0</v>
      </c>
      <c r="D1566" s="1"/>
      <c r="E1566" s="61">
        <v>0</v>
      </c>
      <c r="F1566" s="1"/>
      <c r="G1566" s="61">
        <v>0</v>
      </c>
      <c r="H1566" s="1"/>
      <c r="I1566" s="1"/>
      <c r="K1566" s="19"/>
      <c r="L1566" s="22"/>
      <c r="M1566" s="22"/>
      <c r="N1566" s="19"/>
      <c r="R1566" s="19"/>
    </row>
    <row r="1567" spans="1:18">
      <c r="A1567" s="7" t="s">
        <v>109</v>
      </c>
      <c r="B1567" s="4" t="s">
        <v>110</v>
      </c>
      <c r="C1567" s="61">
        <f>+[1]Pre2018!$C$150</f>
        <v>588610.38</v>
      </c>
      <c r="D1567" s="1"/>
      <c r="E1567" s="61">
        <v>486432.53</v>
      </c>
      <c r="F1567" s="1"/>
      <c r="G1567" s="61">
        <v>516150.87999999995</v>
      </c>
      <c r="H1567" s="1"/>
      <c r="I1567" s="1">
        <v>1</v>
      </c>
      <c r="K1567" s="19">
        <v>1</v>
      </c>
      <c r="L1567" s="22"/>
      <c r="M1567" s="22"/>
      <c r="N1567" s="19">
        <v>1</v>
      </c>
    </row>
    <row r="1568" spans="1:18">
      <c r="A1568" s="7" t="s">
        <v>99</v>
      </c>
      <c r="B1568" s="4" t="s">
        <v>375</v>
      </c>
      <c r="C1568" s="61">
        <v>0</v>
      </c>
      <c r="D1568" s="1"/>
      <c r="E1568" s="61">
        <v>0</v>
      </c>
      <c r="F1568" s="1"/>
      <c r="G1568" s="61">
        <v>0</v>
      </c>
      <c r="H1568" s="1"/>
      <c r="I1568" s="1">
        <v>1</v>
      </c>
      <c r="K1568" s="19">
        <v>1</v>
      </c>
      <c r="L1568" s="22"/>
      <c r="M1568" s="22"/>
      <c r="N1568" s="19">
        <v>1</v>
      </c>
      <c r="R1568" s="19"/>
    </row>
    <row r="1569" spans="1:40">
      <c r="A1569" s="7">
        <v>227</v>
      </c>
      <c r="B1569" s="4" t="s">
        <v>112</v>
      </c>
      <c r="C1569" s="61"/>
      <c r="D1569" s="1"/>
      <c r="E1569" s="61"/>
      <c r="F1569" s="1"/>
      <c r="G1569" s="61">
        <v>0</v>
      </c>
      <c r="H1569" s="1"/>
      <c r="I1569" s="1">
        <v>3404877.5370771587</v>
      </c>
      <c r="K1569" s="19">
        <v>3369247.6083681467</v>
      </c>
      <c r="L1569" s="22"/>
      <c r="M1569" s="22"/>
      <c r="N1569" s="19">
        <v>2832607.3393834997</v>
      </c>
      <c r="R1569" s="19">
        <v>3305186.0545298643</v>
      </c>
    </row>
    <row r="1570" spans="1:40">
      <c r="A1570" s="7" t="s">
        <v>115</v>
      </c>
      <c r="B1570" s="4" t="s">
        <v>116</v>
      </c>
      <c r="C1570" s="61">
        <v>0</v>
      </c>
      <c r="D1570" s="1"/>
      <c r="E1570" s="61">
        <v>0</v>
      </c>
      <c r="F1570" s="1"/>
      <c r="G1570" s="61">
        <v>0</v>
      </c>
      <c r="H1570" s="1"/>
      <c r="I1570" s="1">
        <v>67680</v>
      </c>
      <c r="K1570" s="19">
        <v>67680</v>
      </c>
      <c r="L1570" s="22"/>
      <c r="M1570" s="22"/>
      <c r="N1570" s="19">
        <v>1</v>
      </c>
      <c r="R1570" s="19">
        <v>1</v>
      </c>
    </row>
    <row r="1571" spans="1:40">
      <c r="A1571" s="7" t="s">
        <v>117</v>
      </c>
      <c r="B1571" s="4" t="s">
        <v>7</v>
      </c>
      <c r="C1571" s="61">
        <v>0</v>
      </c>
      <c r="D1571" s="1"/>
      <c r="E1571" s="61">
        <v>0</v>
      </c>
      <c r="F1571" s="1"/>
      <c r="G1571" s="61">
        <v>0</v>
      </c>
      <c r="H1571" s="1"/>
      <c r="I1571" s="1"/>
      <c r="K1571" s="22"/>
      <c r="L1571" s="22"/>
      <c r="M1571" s="22"/>
    </row>
    <row r="1572" spans="1:40">
      <c r="A1572" s="7" t="s">
        <v>119</v>
      </c>
      <c r="B1572" s="4" t="s">
        <v>120</v>
      </c>
      <c r="C1572" s="61">
        <v>0</v>
      </c>
      <c r="D1572" s="1"/>
      <c r="E1572" s="61">
        <v>0</v>
      </c>
      <c r="F1572" s="1"/>
      <c r="G1572" s="61">
        <v>3712061.2303298255</v>
      </c>
      <c r="H1572" s="1"/>
      <c r="I1572" s="66"/>
      <c r="J1572" s="60">
        <v>9466341.8102127649</v>
      </c>
      <c r="K1572" s="22"/>
      <c r="L1572" s="14">
        <v>8731295.1521541923</v>
      </c>
      <c r="M1572" s="15"/>
      <c r="O1572" s="14">
        <v>6292129.6791941244</v>
      </c>
      <c r="P1572" s="15"/>
      <c r="Q1572" s="15"/>
      <c r="R1572" s="19"/>
      <c r="S1572" s="14">
        <v>8083136.5422401838</v>
      </c>
    </row>
    <row r="1573" spans="1:40">
      <c r="A1573" s="7" t="s">
        <v>113</v>
      </c>
      <c r="B1573" s="4" t="s">
        <v>114</v>
      </c>
      <c r="C1573" s="61">
        <f>[1]Pre2018!$C$151+[1]Pre2018!$C$155+[3]RESUMEN!$F$30</f>
        <v>4404774.29</v>
      </c>
      <c r="D1573" s="1"/>
      <c r="E1573" s="61">
        <v>3844458.72</v>
      </c>
      <c r="F1573" s="1"/>
      <c r="G1573" s="61">
        <v>70000</v>
      </c>
      <c r="I1573" s="21"/>
      <c r="J1573" s="6"/>
      <c r="K1573" s="22"/>
      <c r="L1573" s="22"/>
      <c r="M1573" s="22"/>
      <c r="AN1573" s="4" t="s">
        <v>506</v>
      </c>
    </row>
    <row r="1574" spans="1:40">
      <c r="C1574" s="61"/>
      <c r="D1574" s="1"/>
      <c r="E1574" s="61"/>
      <c r="F1574" s="1"/>
      <c r="G1574" s="61"/>
      <c r="H1574" s="1"/>
      <c r="I1574" s="1"/>
      <c r="K1574" s="22"/>
      <c r="L1574" s="22"/>
      <c r="M1574" s="22"/>
    </row>
    <row r="1575" spans="1:40">
      <c r="B1575" s="5" t="s">
        <v>279</v>
      </c>
      <c r="C1575" s="61"/>
      <c r="D1575" s="14">
        <f>SUM(C1528:C1573)</f>
        <v>10664373.690000001</v>
      </c>
      <c r="E1575" s="61"/>
      <c r="F1575" s="14">
        <v>9518556.1400000006</v>
      </c>
      <c r="G1575" s="61"/>
      <c r="H1575" s="60">
        <f>SUM(G1528:G1573)</f>
        <v>9855873.5741058122</v>
      </c>
      <c r="I1575" s="1"/>
      <c r="K1575" s="22"/>
      <c r="L1575" s="22"/>
      <c r="M1575" s="22"/>
    </row>
    <row r="1576" spans="1:40">
      <c r="E1576" s="61"/>
      <c r="F1576" s="1"/>
      <c r="G1576" s="61"/>
      <c r="H1576" s="1"/>
      <c r="I1576" s="1">
        <v>1</v>
      </c>
      <c r="K1576" s="45">
        <v>1</v>
      </c>
      <c r="L1576" s="22"/>
      <c r="M1576" s="22"/>
      <c r="N1576" s="45">
        <v>1</v>
      </c>
      <c r="R1576" s="45">
        <v>1</v>
      </c>
    </row>
    <row r="1577" spans="1:40">
      <c r="A1577" s="6" t="s">
        <v>281</v>
      </c>
      <c r="B1577" s="6"/>
      <c r="C1577" s="6"/>
      <c r="D1577" s="6"/>
      <c r="E1577" s="61"/>
      <c r="F1577" s="1"/>
      <c r="G1577" s="61"/>
      <c r="H1577" s="1"/>
      <c r="I1577" s="1"/>
      <c r="K1577" s="45"/>
      <c r="L1577" s="22"/>
      <c r="M1577" s="22"/>
      <c r="N1577" s="45"/>
      <c r="R1577" s="45"/>
    </row>
    <row r="1578" spans="1:40">
      <c r="E1578" s="61"/>
      <c r="F1578" s="1"/>
      <c r="G1578" s="4"/>
      <c r="I1578" s="1"/>
      <c r="K1578" s="45"/>
      <c r="L1578" s="22"/>
      <c r="M1578" s="22"/>
      <c r="N1578" s="45"/>
      <c r="R1578" s="45"/>
    </row>
    <row r="1579" spans="1:40">
      <c r="A1579" s="7">
        <v>44</v>
      </c>
      <c r="B1579" s="4" t="s">
        <v>43</v>
      </c>
      <c r="E1579" s="61"/>
      <c r="F1579" s="1"/>
      <c r="G1579" s="4"/>
      <c r="I1579" s="1">
        <v>600000</v>
      </c>
      <c r="K1579" s="45">
        <v>1</v>
      </c>
      <c r="L1579" s="22"/>
      <c r="M1579" s="22"/>
      <c r="N1579" s="45">
        <v>1</v>
      </c>
      <c r="R1579" s="45">
        <v>1</v>
      </c>
    </row>
    <row r="1580" spans="1:40">
      <c r="A1580" s="7">
        <v>443</v>
      </c>
      <c r="B1580" s="4" t="s">
        <v>49</v>
      </c>
      <c r="C1580" s="61">
        <v>0</v>
      </c>
      <c r="D1580" s="1"/>
      <c r="E1580" s="61">
        <v>0</v>
      </c>
      <c r="F1580" s="1"/>
      <c r="G1580" s="61">
        <v>1</v>
      </c>
      <c r="H1580" s="1"/>
      <c r="I1580" s="1"/>
      <c r="K1580" s="45"/>
      <c r="L1580" s="22"/>
      <c r="M1580" s="22"/>
      <c r="N1580" s="45"/>
      <c r="R1580" s="45"/>
    </row>
    <row r="1581" spans="1:40">
      <c r="C1581" s="61"/>
      <c r="D1581" s="1"/>
      <c r="E1581" s="61"/>
      <c r="F1581" s="1"/>
      <c r="G1581" s="61"/>
      <c r="H1581" s="1"/>
      <c r="I1581" s="1"/>
      <c r="K1581" s="45"/>
      <c r="L1581" s="22"/>
      <c r="M1581" s="22"/>
      <c r="N1581" s="45"/>
      <c r="R1581" s="45"/>
    </row>
    <row r="1582" spans="1:40">
      <c r="A1582" s="7">
        <v>46</v>
      </c>
      <c r="B1582" s="4" t="s">
        <v>282</v>
      </c>
      <c r="C1582" s="61"/>
      <c r="D1582" s="1"/>
      <c r="E1582" s="61"/>
      <c r="F1582" s="1"/>
      <c r="G1582" s="61"/>
      <c r="H1582" s="1"/>
      <c r="I1582" s="1">
        <v>1</v>
      </c>
      <c r="K1582" s="45">
        <v>1</v>
      </c>
      <c r="L1582" s="22"/>
      <c r="M1582" s="22"/>
      <c r="N1582" s="45">
        <v>1</v>
      </c>
      <c r="R1582" s="45"/>
    </row>
    <row r="1583" spans="1:40">
      <c r="A1583" s="7">
        <v>462</v>
      </c>
      <c r="B1583" s="4" t="s">
        <v>283</v>
      </c>
      <c r="C1583" s="61">
        <v>0</v>
      </c>
      <c r="D1583" s="1"/>
      <c r="E1583" s="61">
        <v>0</v>
      </c>
      <c r="F1583" s="1"/>
      <c r="G1583" s="61">
        <v>1163750</v>
      </c>
      <c r="H1583" s="1"/>
      <c r="I1583" s="1">
        <v>1</v>
      </c>
      <c r="K1583" s="45">
        <v>1</v>
      </c>
      <c r="L1583" s="22"/>
      <c r="M1583" s="22"/>
      <c r="N1583" s="45">
        <v>1</v>
      </c>
      <c r="R1583" s="45">
        <v>1</v>
      </c>
    </row>
    <row r="1584" spans="1:40">
      <c r="C1584" s="61"/>
      <c r="D1584" s="1"/>
      <c r="E1584" s="61"/>
      <c r="F1584" s="1"/>
      <c r="G1584" s="61"/>
      <c r="H1584" s="1"/>
      <c r="I1584" s="1"/>
      <c r="K1584" s="45"/>
      <c r="L1584" s="22"/>
      <c r="M1584" s="22"/>
      <c r="N1584" s="45"/>
      <c r="R1584" s="45"/>
    </row>
    <row r="1585" spans="1:20">
      <c r="A1585" s="7">
        <v>48</v>
      </c>
      <c r="B1585" s="4" t="s">
        <v>284</v>
      </c>
      <c r="C1585" s="61"/>
      <c r="D1585" s="1"/>
      <c r="E1585" s="61"/>
      <c r="F1585" s="1"/>
      <c r="G1585" s="61"/>
      <c r="H1585" s="1"/>
      <c r="I1585" s="66"/>
      <c r="J1585" s="60">
        <v>600003</v>
      </c>
      <c r="K1585" s="22"/>
      <c r="L1585" s="46">
        <v>4</v>
      </c>
      <c r="M1585" s="58"/>
      <c r="O1585" s="46">
        <v>4</v>
      </c>
      <c r="P1585" s="58"/>
      <c r="Q1585" s="58"/>
      <c r="S1585" s="46">
        <v>3</v>
      </c>
    </row>
    <row r="1586" spans="1:20">
      <c r="A1586" s="7">
        <v>482</v>
      </c>
      <c r="B1586" s="4" t="s">
        <v>397</v>
      </c>
      <c r="C1586" s="61">
        <v>0</v>
      </c>
      <c r="D1586" s="1"/>
      <c r="E1586" s="61">
        <v>0</v>
      </c>
      <c r="F1586" s="1"/>
      <c r="G1586" s="61">
        <v>1</v>
      </c>
      <c r="H1586" s="1"/>
      <c r="I1586" s="1"/>
      <c r="K1586" s="22"/>
      <c r="L1586" s="22"/>
      <c r="M1586" s="22"/>
    </row>
    <row r="1587" spans="1:20">
      <c r="A1587" s="7">
        <v>489</v>
      </c>
      <c r="B1587" s="4" t="s">
        <v>227</v>
      </c>
      <c r="C1587" s="61">
        <v>0</v>
      </c>
      <c r="D1587" s="1"/>
      <c r="E1587" s="61">
        <v>0</v>
      </c>
      <c r="F1587" s="1"/>
      <c r="G1587" s="61">
        <v>1</v>
      </c>
      <c r="H1587" s="1"/>
      <c r="I1587" s="21"/>
      <c r="J1587" s="6"/>
      <c r="K1587" s="22"/>
      <c r="L1587" s="22"/>
      <c r="M1587" s="22"/>
    </row>
    <row r="1588" spans="1:20">
      <c r="C1588" s="61"/>
      <c r="D1588" s="1"/>
      <c r="E1588" s="61"/>
      <c r="F1588" s="1"/>
      <c r="G1588" s="61"/>
      <c r="H1588" s="1"/>
      <c r="I1588" s="1"/>
      <c r="K1588" s="22"/>
      <c r="L1588" s="22"/>
      <c r="M1588" s="22"/>
    </row>
    <row r="1589" spans="1:20">
      <c r="B1589" s="5" t="s">
        <v>236</v>
      </c>
      <c r="C1589" s="61"/>
      <c r="D1589" s="14">
        <f>SUM(C1580:C1587)</f>
        <v>0</v>
      </c>
      <c r="E1589" s="61"/>
      <c r="F1589" s="14">
        <v>0</v>
      </c>
      <c r="G1589" s="62"/>
      <c r="H1589" s="60">
        <f>SUM(G1580:G1588)</f>
        <v>1163753</v>
      </c>
      <c r="I1589" s="1"/>
      <c r="L1589" s="22"/>
      <c r="M1589" s="22"/>
    </row>
    <row r="1590" spans="1:20">
      <c r="E1590" s="61"/>
      <c r="F1590" s="1"/>
      <c r="G1590" s="61"/>
      <c r="H1590" s="1"/>
      <c r="I1590" s="1">
        <v>1</v>
      </c>
      <c r="K1590" s="34">
        <v>1</v>
      </c>
      <c r="L1590" s="22"/>
      <c r="M1590" s="22"/>
      <c r="N1590" s="19">
        <v>1</v>
      </c>
      <c r="R1590" s="19">
        <v>1</v>
      </c>
      <c r="T1590" s="22">
        <v>169</v>
      </c>
    </row>
    <row r="1591" spans="1:20">
      <c r="A1591" s="6" t="s">
        <v>285</v>
      </c>
      <c r="B1591" s="6"/>
      <c r="C1591" s="6"/>
      <c r="D1591" s="6"/>
      <c r="E1591" s="61"/>
      <c r="F1591" s="1"/>
      <c r="G1591" s="61"/>
      <c r="H1591" s="1"/>
      <c r="I1591" s="1">
        <v>1</v>
      </c>
      <c r="K1591" s="34">
        <v>1</v>
      </c>
      <c r="L1591" s="22"/>
      <c r="M1591" s="22"/>
      <c r="N1591" s="19">
        <v>1</v>
      </c>
      <c r="R1591" s="19">
        <v>1</v>
      </c>
      <c r="T1591" s="22">
        <v>170</v>
      </c>
    </row>
    <row r="1592" spans="1:20">
      <c r="E1592" s="61"/>
      <c r="F1592" s="1"/>
      <c r="G1592" s="4"/>
      <c r="H1592" s="1"/>
      <c r="I1592" s="1"/>
      <c r="K1592" s="34"/>
      <c r="L1592" s="22"/>
      <c r="M1592" s="22"/>
      <c r="N1592" s="19"/>
      <c r="R1592" s="19"/>
    </row>
    <row r="1593" spans="1:20">
      <c r="A1593" s="7">
        <v>60</v>
      </c>
      <c r="B1593" s="4" t="s">
        <v>316</v>
      </c>
      <c r="E1593" s="61"/>
      <c r="F1593" s="1"/>
      <c r="G1593" s="4"/>
      <c r="H1593" s="1"/>
      <c r="I1593" s="1"/>
      <c r="K1593" s="34"/>
      <c r="L1593" s="22"/>
      <c r="M1593" s="22"/>
      <c r="N1593" s="19"/>
      <c r="R1593" s="19"/>
    </row>
    <row r="1594" spans="1:20">
      <c r="A1594" s="7">
        <v>600</v>
      </c>
      <c r="B1594" s="4" t="s">
        <v>398</v>
      </c>
      <c r="C1594" s="61">
        <f>'[4]PARTIDAS PRG'!$D169</f>
        <v>0</v>
      </c>
      <c r="E1594" s="61">
        <v>0</v>
      </c>
      <c r="F1594" s="1"/>
      <c r="G1594" s="61">
        <f>+'[4]PARTIDAS PRG'!$I169</f>
        <v>0</v>
      </c>
      <c r="H1594" s="1"/>
      <c r="I1594" s="1">
        <v>1</v>
      </c>
      <c r="K1594" s="34">
        <v>1</v>
      </c>
      <c r="L1594" s="22"/>
      <c r="M1594" s="22"/>
      <c r="N1594" s="19">
        <v>1</v>
      </c>
      <c r="R1594" s="19">
        <v>1</v>
      </c>
      <c r="T1594" s="22">
        <v>171</v>
      </c>
    </row>
    <row r="1595" spans="1:20">
      <c r="A1595" s="7">
        <v>609</v>
      </c>
      <c r="B1595" s="4" t="s">
        <v>399</v>
      </c>
      <c r="C1595" s="61">
        <f>'[4]PARTIDAS PRG'!$D170</f>
        <v>0</v>
      </c>
      <c r="E1595" s="61">
        <v>0</v>
      </c>
      <c r="F1595" s="1"/>
      <c r="G1595" s="61">
        <f>+'[4]PARTIDAS PRG'!$I170</f>
        <v>0</v>
      </c>
      <c r="H1595" s="1"/>
      <c r="I1595" s="1">
        <v>1</v>
      </c>
      <c r="K1595" s="34">
        <v>1</v>
      </c>
      <c r="L1595" s="22"/>
      <c r="M1595" s="22"/>
      <c r="N1595" s="19">
        <v>1</v>
      </c>
      <c r="R1595" s="19">
        <v>1</v>
      </c>
      <c r="T1595" s="22">
        <v>172</v>
      </c>
    </row>
    <row r="1596" spans="1:20">
      <c r="A1596" s="7"/>
      <c r="C1596" s="61"/>
      <c r="E1596" s="61"/>
      <c r="F1596" s="1"/>
      <c r="G1596" s="61"/>
      <c r="H1596" s="1"/>
      <c r="I1596" s="1"/>
      <c r="K1596" s="34"/>
      <c r="L1596" s="22"/>
      <c r="M1596" s="22"/>
      <c r="N1596" s="19"/>
      <c r="R1596" s="19"/>
    </row>
    <row r="1597" spans="1:20">
      <c r="A1597" s="7">
        <v>61</v>
      </c>
      <c r="B1597" s="4" t="s">
        <v>401</v>
      </c>
      <c r="C1597" s="61"/>
      <c r="E1597" s="61"/>
      <c r="F1597" s="1"/>
      <c r="G1597" s="61"/>
      <c r="H1597" s="1"/>
      <c r="I1597" s="1"/>
      <c r="K1597" s="34"/>
      <c r="L1597" s="22"/>
      <c r="M1597" s="22"/>
      <c r="N1597" s="19"/>
      <c r="R1597" s="19"/>
    </row>
    <row r="1598" spans="1:20">
      <c r="A1598" s="7">
        <v>610</v>
      </c>
      <c r="B1598" s="4" t="s">
        <v>398</v>
      </c>
      <c r="C1598" s="61">
        <f>'[4]PARTIDAS PRG'!$D171</f>
        <v>0</v>
      </c>
      <c r="E1598" s="61">
        <v>0</v>
      </c>
      <c r="F1598" s="1"/>
      <c r="G1598" s="61">
        <f>+'[4]PARTIDAS PRG'!$I171</f>
        <v>0</v>
      </c>
      <c r="H1598" s="1"/>
      <c r="I1598" s="1">
        <v>1</v>
      </c>
      <c r="K1598" s="34">
        <v>1</v>
      </c>
      <c r="L1598" s="22"/>
      <c r="M1598" s="22"/>
      <c r="N1598" s="19">
        <v>1</v>
      </c>
      <c r="R1598" s="19">
        <v>1</v>
      </c>
      <c r="T1598" s="22">
        <v>173</v>
      </c>
    </row>
    <row r="1599" spans="1:20">
      <c r="A1599" s="7">
        <v>619</v>
      </c>
      <c r="B1599" s="4" t="s">
        <v>400</v>
      </c>
      <c r="C1599" s="61">
        <f>'[4]PARTIDAS PRG'!$D172</f>
        <v>0</v>
      </c>
      <c r="E1599" s="61">
        <v>0</v>
      </c>
      <c r="F1599" s="1"/>
      <c r="G1599" s="61">
        <f>+'[4]PARTIDAS PRG'!$I172</f>
        <v>0</v>
      </c>
      <c r="H1599" s="1"/>
      <c r="I1599" s="61">
        <v>808568.33</v>
      </c>
      <c r="J1599" s="61"/>
      <c r="K1599" s="34">
        <v>0.5</v>
      </c>
      <c r="L1599" s="22"/>
      <c r="M1599" s="22"/>
      <c r="N1599" s="19">
        <v>1</v>
      </c>
      <c r="R1599" s="19">
        <v>487964.64</v>
      </c>
      <c r="T1599" s="22">
        <v>174</v>
      </c>
    </row>
    <row r="1600" spans="1:20">
      <c r="A1600" s="7"/>
      <c r="C1600" s="61"/>
      <c r="E1600" s="61"/>
      <c r="F1600" s="1"/>
      <c r="G1600" s="61"/>
      <c r="H1600" s="1"/>
      <c r="I1600" s="1">
        <v>0</v>
      </c>
      <c r="K1600" s="34">
        <v>0.5</v>
      </c>
      <c r="L1600" s="22"/>
      <c r="M1600" s="22"/>
      <c r="N1600" s="19">
        <v>1</v>
      </c>
      <c r="R1600" s="19">
        <v>1</v>
      </c>
      <c r="T1600" s="22">
        <v>175</v>
      </c>
    </row>
    <row r="1601" spans="1:26">
      <c r="A1601" s="7">
        <v>62</v>
      </c>
      <c r="B1601" s="4" t="s">
        <v>317</v>
      </c>
      <c r="C1601" s="61"/>
      <c r="E1601" s="61"/>
      <c r="F1601" s="1"/>
      <c r="G1601" s="61"/>
      <c r="H1601" s="61"/>
      <c r="I1601" s="1">
        <v>1</v>
      </c>
      <c r="K1601" s="34">
        <v>1</v>
      </c>
      <c r="L1601" s="22"/>
      <c r="M1601" s="22"/>
      <c r="N1601" s="19">
        <v>1</v>
      </c>
      <c r="R1601" s="19">
        <v>1</v>
      </c>
      <c r="T1601" s="22">
        <v>176</v>
      </c>
    </row>
    <row r="1602" spans="1:26">
      <c r="A1602" s="7">
        <v>621</v>
      </c>
      <c r="B1602" s="4" t="s">
        <v>286</v>
      </c>
      <c r="C1602" s="61">
        <f>'[4]PARTIDAS PRG'!$D173</f>
        <v>85000</v>
      </c>
      <c r="E1602" s="61">
        <v>5000</v>
      </c>
      <c r="F1602" s="1"/>
      <c r="G1602" s="61">
        <f>+'[4]PARTIDAS PRG'!$I173</f>
        <v>0</v>
      </c>
      <c r="H1602" s="1"/>
      <c r="I1602" s="1">
        <v>1</v>
      </c>
      <c r="K1602" s="34">
        <v>1</v>
      </c>
      <c r="L1602" s="22"/>
      <c r="M1602" s="22"/>
      <c r="N1602" s="19">
        <v>1</v>
      </c>
      <c r="R1602" s="19">
        <v>1</v>
      </c>
      <c r="T1602" s="22">
        <v>177</v>
      </c>
    </row>
    <row r="1603" spans="1:26">
      <c r="A1603" s="7">
        <v>622</v>
      </c>
      <c r="B1603" s="4" t="s">
        <v>258</v>
      </c>
      <c r="C1603" s="61">
        <f>'[4]PARTIDAS PRG'!$D174</f>
        <v>0</v>
      </c>
      <c r="E1603" s="61">
        <v>250000</v>
      </c>
      <c r="F1603" s="1"/>
      <c r="G1603" s="61">
        <f>+'[4]PARTIDAS PRG'!$I174</f>
        <v>0</v>
      </c>
      <c r="H1603" s="1"/>
      <c r="I1603" s="1">
        <v>1</v>
      </c>
      <c r="J1603" s="1"/>
      <c r="K1603" s="34">
        <v>1</v>
      </c>
      <c r="L1603" s="22"/>
      <c r="M1603" s="22"/>
      <c r="N1603" s="19">
        <v>1</v>
      </c>
      <c r="R1603" s="19">
        <v>1</v>
      </c>
      <c r="T1603" s="22">
        <v>178</v>
      </c>
    </row>
    <row r="1604" spans="1:26">
      <c r="A1604" s="7">
        <v>623</v>
      </c>
      <c r="B1604" s="4" t="s">
        <v>46</v>
      </c>
      <c r="C1604" s="61">
        <f>'[4]PARTIDAS PRG'!$D175</f>
        <v>0</v>
      </c>
      <c r="E1604" s="61">
        <v>0</v>
      </c>
      <c r="F1604" s="1"/>
      <c r="G1604" s="61">
        <f>+'[4]PARTIDAS PRG'!$I175</f>
        <v>0</v>
      </c>
      <c r="H1604" s="1"/>
      <c r="I1604" s="1">
        <v>1</v>
      </c>
      <c r="K1604" s="34">
        <v>1</v>
      </c>
      <c r="L1604" s="22"/>
      <c r="M1604" s="22"/>
      <c r="N1604" s="19">
        <v>1</v>
      </c>
      <c r="R1604" s="19">
        <v>1</v>
      </c>
      <c r="T1604" s="22">
        <v>179</v>
      </c>
    </row>
    <row r="1605" spans="1:26">
      <c r="A1605" s="7">
        <v>624</v>
      </c>
      <c r="B1605" s="4" t="s">
        <v>259</v>
      </c>
      <c r="C1605" s="61">
        <f>'[4]PARTIDAS PRG'!$D176</f>
        <v>0</v>
      </c>
      <c r="E1605" s="61">
        <v>0</v>
      </c>
      <c r="F1605" s="1"/>
      <c r="G1605" s="61">
        <f>+'[4]PARTIDAS PRG'!$I176</f>
        <v>0</v>
      </c>
      <c r="H1605" s="1"/>
      <c r="I1605" s="1">
        <v>1</v>
      </c>
      <c r="K1605" s="34">
        <v>1</v>
      </c>
      <c r="L1605" s="22"/>
      <c r="M1605" s="22"/>
      <c r="N1605" s="19">
        <v>1</v>
      </c>
      <c r="R1605" s="19">
        <v>82</v>
      </c>
      <c r="T1605" s="22">
        <v>180</v>
      </c>
    </row>
    <row r="1606" spans="1:26">
      <c r="A1606" s="7">
        <v>625</v>
      </c>
      <c r="B1606" s="4" t="s">
        <v>44</v>
      </c>
      <c r="C1606" s="61">
        <f>'[4]PARTIDAS PRG'!$D177</f>
        <v>0</v>
      </c>
      <c r="E1606" s="61">
        <v>0</v>
      </c>
      <c r="F1606" s="1"/>
      <c r="G1606" s="61">
        <f>+'[4]PARTIDAS PRG'!$I177</f>
        <v>0</v>
      </c>
      <c r="H1606" s="1"/>
      <c r="I1606" s="1"/>
      <c r="K1606" s="34"/>
      <c r="L1606" s="22"/>
      <c r="M1606" s="22"/>
      <c r="N1606" s="19"/>
      <c r="R1606" s="19"/>
    </row>
    <row r="1607" spans="1:26">
      <c r="A1607" s="7">
        <v>626</v>
      </c>
      <c r="B1607" s="4" t="s">
        <v>260</v>
      </c>
      <c r="C1607" s="61">
        <f>'[4]PARTIDAS PRG'!$D178</f>
        <v>0</v>
      </c>
      <c r="E1607" s="61">
        <v>0</v>
      </c>
      <c r="F1607" s="1"/>
      <c r="G1607" s="61">
        <f>+'[4]PARTIDAS PRG'!$I178</f>
        <v>0</v>
      </c>
      <c r="H1607" s="1"/>
      <c r="I1607" s="1"/>
      <c r="K1607" s="34"/>
      <c r="L1607" s="22"/>
      <c r="M1607" s="22"/>
      <c r="N1607" s="19"/>
      <c r="R1607" s="19"/>
    </row>
    <row r="1608" spans="1:26">
      <c r="A1608" s="7">
        <v>627</v>
      </c>
      <c r="B1608" s="4" t="s">
        <v>287</v>
      </c>
      <c r="C1608" s="61">
        <f>'[4]PARTIDAS PRG'!$D179</f>
        <v>0</v>
      </c>
      <c r="E1608" s="61">
        <v>0</v>
      </c>
      <c r="F1608" s="1"/>
      <c r="G1608" s="61">
        <f>+'[4]PARTIDAS PRG'!$I179</f>
        <v>0</v>
      </c>
      <c r="H1608" s="1"/>
      <c r="I1608" s="1">
        <v>1</v>
      </c>
      <c r="K1608" s="34">
        <v>1</v>
      </c>
      <c r="L1608" s="22"/>
      <c r="M1608" s="22"/>
      <c r="N1608" s="19">
        <v>1</v>
      </c>
      <c r="R1608" s="19">
        <v>1</v>
      </c>
      <c r="T1608" s="22">
        <v>181</v>
      </c>
    </row>
    <row r="1609" spans="1:26">
      <c r="A1609" s="7">
        <v>629</v>
      </c>
      <c r="B1609" s="4" t="s">
        <v>45</v>
      </c>
      <c r="C1609" s="61">
        <f>'[4]PARTIDAS PRG'!$D180</f>
        <v>0</v>
      </c>
      <c r="E1609" s="61">
        <v>0</v>
      </c>
      <c r="F1609" s="1"/>
      <c r="G1609" s="61">
        <f>+'[4]PARTIDAS PRG'!$I180</f>
        <v>0</v>
      </c>
      <c r="H1609" s="1"/>
      <c r="I1609" s="1">
        <v>80000</v>
      </c>
      <c r="K1609" s="34">
        <v>60000</v>
      </c>
      <c r="L1609" s="22"/>
      <c r="M1609" s="22"/>
      <c r="N1609" s="19">
        <v>1</v>
      </c>
      <c r="R1609" s="19">
        <v>436091.79</v>
      </c>
      <c r="T1609" s="22">
        <v>182</v>
      </c>
    </row>
    <row r="1610" spans="1:26">
      <c r="A1610" s="7"/>
      <c r="C1610" s="61"/>
      <c r="E1610" s="61"/>
      <c r="F1610" s="1"/>
      <c r="G1610" s="61"/>
      <c r="H1610" s="1"/>
      <c r="I1610" s="1">
        <v>1</v>
      </c>
      <c r="K1610" s="34">
        <v>0.5</v>
      </c>
      <c r="L1610" s="22"/>
      <c r="M1610" s="22"/>
      <c r="N1610" s="19">
        <v>1</v>
      </c>
      <c r="R1610" s="19">
        <v>1</v>
      </c>
      <c r="T1610" s="22">
        <v>183</v>
      </c>
    </row>
    <row r="1611" spans="1:26">
      <c r="A1611" s="7">
        <v>63</v>
      </c>
      <c r="B1611" s="4" t="s">
        <v>288</v>
      </c>
      <c r="C1611" s="61"/>
      <c r="E1611" s="61"/>
      <c r="F1611" s="1"/>
      <c r="G1611" s="61"/>
      <c r="H1611" s="1"/>
      <c r="I1611" s="1">
        <v>1</v>
      </c>
      <c r="K1611" s="34">
        <v>1</v>
      </c>
      <c r="L1611" s="22"/>
      <c r="M1611" s="22"/>
      <c r="N1611" s="19">
        <v>1</v>
      </c>
      <c r="R1611" s="19">
        <v>1</v>
      </c>
      <c r="T1611" s="22">
        <v>184</v>
      </c>
    </row>
    <row r="1612" spans="1:26">
      <c r="A1612" s="7">
        <v>631</v>
      </c>
      <c r="B1612" s="4" t="s">
        <v>286</v>
      </c>
      <c r="C1612" s="61">
        <f>'[4]PARTIDAS PRG'!$D181</f>
        <v>0</v>
      </c>
      <c r="E1612" s="61">
        <v>0</v>
      </c>
      <c r="F1612" s="1"/>
      <c r="G1612" s="61">
        <f>+'[4]PARTIDAS PRG'!$I181</f>
        <v>0</v>
      </c>
      <c r="H1612" s="1"/>
      <c r="I1612" s="1">
        <v>1</v>
      </c>
      <c r="K1612" s="34">
        <v>1</v>
      </c>
      <c r="L1612" s="22"/>
      <c r="M1612" s="22"/>
      <c r="N1612" s="19">
        <v>1</v>
      </c>
      <c r="R1612" s="19">
        <v>1</v>
      </c>
      <c r="T1612" s="22">
        <v>185</v>
      </c>
    </row>
    <row r="1613" spans="1:26">
      <c r="A1613" s="7">
        <v>632</v>
      </c>
      <c r="B1613" s="4" t="s">
        <v>258</v>
      </c>
      <c r="C1613" s="61">
        <f>'[4]PARTIDAS PRG'!$D182</f>
        <v>1256139.2</v>
      </c>
      <c r="E1613" s="61">
        <v>1388090.7799999998</v>
      </c>
      <c r="F1613" s="1"/>
      <c r="G1613" s="61">
        <f>+'[4]PARTIDAS PRG'!$I182</f>
        <v>0</v>
      </c>
      <c r="H1613" s="1"/>
      <c r="I1613" s="1">
        <v>1</v>
      </c>
      <c r="K1613" s="34">
        <v>1</v>
      </c>
      <c r="L1613" s="22"/>
      <c r="M1613" s="22"/>
      <c r="N1613" s="19">
        <v>1</v>
      </c>
      <c r="R1613" s="19">
        <v>1</v>
      </c>
      <c r="T1613" s="22">
        <v>186</v>
      </c>
      <c r="Y1613" s="22"/>
      <c r="Z1613" s="22"/>
    </row>
    <row r="1614" spans="1:26">
      <c r="A1614" s="7">
        <v>633</v>
      </c>
      <c r="B1614" s="4" t="s">
        <v>46</v>
      </c>
      <c r="C1614" s="61">
        <f>'[4]PARTIDAS PRG'!$D183</f>
        <v>93194.559999999998</v>
      </c>
      <c r="E1614" s="61">
        <v>0</v>
      </c>
      <c r="F1614" s="1"/>
      <c r="G1614" s="61">
        <f>+'[4]PARTIDAS PRG'!$I183</f>
        <v>0</v>
      </c>
      <c r="H1614" s="1"/>
      <c r="I1614" s="1">
        <v>1</v>
      </c>
      <c r="K1614" s="34">
        <v>1</v>
      </c>
      <c r="L1614" s="22"/>
      <c r="M1614" s="22"/>
      <c r="N1614" s="19">
        <v>1</v>
      </c>
      <c r="R1614" s="19">
        <v>1</v>
      </c>
      <c r="T1614" s="22">
        <v>187</v>
      </c>
      <c r="Y1614" s="22"/>
      <c r="Z1614" s="22"/>
    </row>
    <row r="1615" spans="1:26">
      <c r="A1615" s="7">
        <v>634</v>
      </c>
      <c r="B1615" s="4" t="s">
        <v>259</v>
      </c>
      <c r="C1615" s="61">
        <f>'[4]PARTIDAS PRG'!$D184</f>
        <v>0</v>
      </c>
      <c r="E1615" s="61">
        <v>0</v>
      </c>
      <c r="F1615" s="1"/>
      <c r="G1615" s="61">
        <f>+'[4]PARTIDAS PRG'!$I184</f>
        <v>0</v>
      </c>
      <c r="H1615" s="1"/>
      <c r="I1615" s="1">
        <v>1</v>
      </c>
      <c r="K1615" s="34">
        <v>1</v>
      </c>
      <c r="L1615" s="22"/>
      <c r="M1615" s="22"/>
      <c r="N1615" s="19">
        <v>1</v>
      </c>
      <c r="R1615" s="19">
        <v>1</v>
      </c>
      <c r="T1615" s="22">
        <v>188</v>
      </c>
      <c r="Y1615" s="22"/>
      <c r="Z1615" s="22"/>
    </row>
    <row r="1616" spans="1:26">
      <c r="A1616" s="7">
        <v>635</v>
      </c>
      <c r="B1616" s="4" t="s">
        <v>44</v>
      </c>
      <c r="C1616" s="61">
        <f>'[4]PARTIDAS PRG'!$D185</f>
        <v>0</v>
      </c>
      <c r="E1616" s="61">
        <v>0</v>
      </c>
      <c r="F1616" s="1"/>
      <c r="G1616" s="61">
        <f>+'[4]PARTIDAS PRG'!$I185</f>
        <v>0</v>
      </c>
      <c r="H1616" s="1"/>
      <c r="I1616" s="1"/>
      <c r="K1616" s="34"/>
      <c r="L1616" s="22"/>
      <c r="M1616" s="22"/>
      <c r="N1616" s="19"/>
      <c r="R1616" s="19"/>
      <c r="Y1616" s="22"/>
      <c r="Z1616" s="22"/>
    </row>
    <row r="1617" spans="1:26">
      <c r="A1617" s="7">
        <v>636</v>
      </c>
      <c r="B1617" s="4" t="s">
        <v>260</v>
      </c>
      <c r="C1617" s="61">
        <f>'[4]PARTIDAS PRG'!$D186</f>
        <v>0</v>
      </c>
      <c r="E1617" s="61">
        <v>0</v>
      </c>
      <c r="F1617" s="1"/>
      <c r="G1617" s="61">
        <f>+'[4]PARTIDAS PRG'!$I186</f>
        <v>0</v>
      </c>
      <c r="H1617" s="1"/>
      <c r="I1617" s="1"/>
      <c r="K1617" s="34"/>
      <c r="L1617" s="22"/>
      <c r="M1617" s="22"/>
      <c r="N1617" s="19"/>
      <c r="R1617" s="19"/>
      <c r="Y1617" s="22"/>
      <c r="Z1617" s="22"/>
    </row>
    <row r="1618" spans="1:26">
      <c r="A1618" s="7">
        <v>637</v>
      </c>
      <c r="B1618" s="4" t="s">
        <v>287</v>
      </c>
      <c r="C1618" s="61">
        <f>'[4]PARTIDAS PRG'!$D187</f>
        <v>0</v>
      </c>
      <c r="E1618" s="61">
        <v>0</v>
      </c>
      <c r="F1618" s="1"/>
      <c r="G1618" s="61">
        <f>+'[4]PARTIDAS PRG'!$I187</f>
        <v>0</v>
      </c>
      <c r="H1618" s="1"/>
      <c r="I1618" s="1">
        <v>1</v>
      </c>
      <c r="K1618" s="34">
        <v>0.5</v>
      </c>
      <c r="L1618" s="22"/>
      <c r="M1618" s="22"/>
      <c r="N1618" s="19">
        <v>1</v>
      </c>
      <c r="R1618" s="19">
        <v>1</v>
      </c>
      <c r="T1618" s="22">
        <v>189</v>
      </c>
      <c r="Y1618" s="22"/>
      <c r="Z1618" s="22"/>
    </row>
    <row r="1619" spans="1:26">
      <c r="A1619" s="7">
        <v>639</v>
      </c>
      <c r="B1619" s="4" t="s">
        <v>47</v>
      </c>
      <c r="C1619" s="61">
        <f>'[4]PARTIDAS PRG'!$D188</f>
        <v>0</v>
      </c>
      <c r="E1619" s="61">
        <v>0</v>
      </c>
      <c r="F1619" s="1"/>
      <c r="G1619" s="61">
        <f>+'[4]PARTIDAS PRG'!$I188</f>
        <v>0</v>
      </c>
      <c r="H1619" s="1"/>
      <c r="I1619" s="1">
        <v>1</v>
      </c>
      <c r="K1619" s="34">
        <v>1</v>
      </c>
      <c r="L1619" s="33"/>
      <c r="M1619" s="33"/>
      <c r="N1619" s="19">
        <v>1</v>
      </c>
      <c r="O1619" s="33"/>
      <c r="P1619" s="33"/>
      <c r="Q1619" s="33"/>
      <c r="R1619" s="19"/>
      <c r="T1619" s="22">
        <v>190</v>
      </c>
      <c r="V1619" s="22"/>
      <c r="W1619" s="22"/>
      <c r="X1619" s="22"/>
      <c r="Y1619" s="22"/>
      <c r="Z1619" s="22"/>
    </row>
    <row r="1620" spans="1:26">
      <c r="A1620" s="7"/>
      <c r="C1620" s="61"/>
      <c r="E1620" s="61"/>
      <c r="F1620" s="1"/>
      <c r="G1620" s="61"/>
      <c r="H1620" s="1"/>
      <c r="I1620" s="1"/>
      <c r="K1620" s="13"/>
      <c r="L1620" s="33"/>
      <c r="M1620" s="33"/>
      <c r="N1620" s="13"/>
      <c r="O1620" s="33"/>
      <c r="P1620" s="33"/>
      <c r="Q1620" s="33"/>
      <c r="V1620" s="22"/>
      <c r="W1620" s="22"/>
      <c r="X1620" s="22"/>
      <c r="Y1620" s="22"/>
      <c r="Z1620" s="22"/>
    </row>
    <row r="1621" spans="1:26">
      <c r="A1621" s="7">
        <v>64</v>
      </c>
      <c r="B1621" s="4" t="s">
        <v>402</v>
      </c>
      <c r="C1621" s="61"/>
      <c r="E1621" s="61"/>
      <c r="F1621" s="1"/>
      <c r="G1621" s="61"/>
      <c r="H1621" s="1"/>
      <c r="I1621" s="1"/>
    </row>
    <row r="1622" spans="1:26">
      <c r="A1622" s="7">
        <v>640</v>
      </c>
      <c r="B1622" s="4" t="s">
        <v>402</v>
      </c>
      <c r="C1622" s="61">
        <f>'[4]PARTIDAS PRG'!$D189</f>
        <v>0</v>
      </c>
      <c r="E1622" s="61">
        <v>0</v>
      </c>
      <c r="F1622" s="1"/>
      <c r="G1622" s="61">
        <f>+'[4]PARTIDAS PRG'!$I189</f>
        <v>0</v>
      </c>
      <c r="H1622" s="1"/>
      <c r="I1622" s="1">
        <v>1</v>
      </c>
      <c r="T1622" s="22">
        <v>191</v>
      </c>
    </row>
    <row r="1623" spans="1:26">
      <c r="A1623" s="7">
        <v>641</v>
      </c>
      <c r="B1623" s="4" t="s">
        <v>48</v>
      </c>
      <c r="C1623" s="61">
        <f>'[4]PARTIDAS PRG'!$D190</f>
        <v>0</v>
      </c>
      <c r="E1623" s="61">
        <v>0</v>
      </c>
      <c r="F1623" s="1"/>
      <c r="G1623" s="61">
        <f>+'[4]PARTIDAS PRG'!$I192</f>
        <v>0</v>
      </c>
      <c r="H1623" s="1"/>
      <c r="I1623" s="66"/>
      <c r="J1623" s="60">
        <v>888588.33</v>
      </c>
      <c r="K1623" s="19"/>
      <c r="L1623" s="14">
        <v>60019</v>
      </c>
      <c r="M1623" s="15"/>
      <c r="N1623" s="19"/>
      <c r="O1623" s="14">
        <v>22</v>
      </c>
      <c r="P1623" s="15"/>
      <c r="Q1623" s="15"/>
      <c r="S1623" s="14">
        <v>924156.43</v>
      </c>
      <c r="V1623" s="22"/>
      <c r="W1623" s="22"/>
      <c r="X1623" s="22"/>
      <c r="Y1623" s="22"/>
      <c r="Z1623" s="22"/>
    </row>
    <row r="1624" spans="1:26">
      <c r="A1624" s="7"/>
      <c r="C1624" s="61"/>
      <c r="E1624" s="61"/>
      <c r="F1624" s="1"/>
      <c r="G1624" s="61"/>
      <c r="H1624" s="1"/>
      <c r="I1624" s="1"/>
      <c r="K1624" s="19"/>
      <c r="L1624" s="22"/>
      <c r="M1624" s="22"/>
      <c r="N1624" s="19"/>
      <c r="V1624" s="22"/>
      <c r="W1624" s="22"/>
      <c r="X1624" s="22"/>
      <c r="Y1624" s="22"/>
      <c r="Z1624" s="22"/>
    </row>
    <row r="1625" spans="1:26">
      <c r="A1625" s="7">
        <v>65</v>
      </c>
      <c r="B1625" s="4" t="s">
        <v>462</v>
      </c>
      <c r="C1625" s="61"/>
      <c r="E1625" s="61"/>
      <c r="F1625" s="1"/>
      <c r="G1625" s="61"/>
      <c r="H1625" s="1"/>
      <c r="I1625" s="21"/>
      <c r="J1625" s="6"/>
      <c r="K1625" s="19"/>
      <c r="L1625" s="22"/>
      <c r="M1625" s="22"/>
      <c r="N1625" s="19"/>
      <c r="V1625" s="22"/>
      <c r="W1625" s="22"/>
      <c r="X1625" s="22"/>
      <c r="Y1625" s="22"/>
      <c r="Z1625" s="22"/>
    </row>
    <row r="1626" spans="1:26">
      <c r="A1626" s="7" t="s">
        <v>380</v>
      </c>
      <c r="B1626" s="4" t="s">
        <v>382</v>
      </c>
      <c r="C1626" s="61">
        <f>'[4]PARTIDAS PRG'!$D191</f>
        <v>0</v>
      </c>
      <c r="E1626" s="61">
        <v>0</v>
      </c>
      <c r="F1626" s="1"/>
      <c r="G1626" s="61">
        <f>+'[4]PARTIDAS PRG'!$I191</f>
        <v>0</v>
      </c>
      <c r="H1626" s="1"/>
      <c r="I1626" s="1"/>
      <c r="K1626" s="19"/>
      <c r="L1626" s="22"/>
      <c r="M1626" s="22"/>
      <c r="N1626" s="19"/>
      <c r="V1626" s="22"/>
      <c r="W1626" s="22"/>
      <c r="X1626" s="22"/>
      <c r="Y1626" s="22"/>
      <c r="Z1626" s="22"/>
    </row>
    <row r="1627" spans="1:26">
      <c r="A1627" s="4" t="s">
        <v>381</v>
      </c>
      <c r="B1627" s="4" t="s">
        <v>383</v>
      </c>
      <c r="C1627" s="61">
        <v>0</v>
      </c>
      <c r="E1627" s="61">
        <v>0</v>
      </c>
      <c r="F1627" s="1"/>
      <c r="G1627" s="61"/>
      <c r="H1627" s="1"/>
      <c r="I1627" s="1"/>
      <c r="K1627" s="19"/>
      <c r="L1627" s="22"/>
      <c r="M1627" s="22"/>
      <c r="N1627" s="19"/>
      <c r="V1627" s="22"/>
      <c r="W1627" s="22"/>
      <c r="X1627" s="22"/>
      <c r="Y1627" s="22"/>
      <c r="Z1627" s="22"/>
    </row>
    <row r="1628" spans="1:26">
      <c r="A1628" s="7"/>
      <c r="E1628" s="61"/>
      <c r="F1628" s="1"/>
      <c r="G1628" s="61"/>
      <c r="H1628" s="1"/>
      <c r="I1628" s="1"/>
      <c r="K1628" s="19"/>
      <c r="L1628" s="22"/>
      <c r="M1628" s="22"/>
      <c r="N1628" s="19"/>
      <c r="V1628" s="22"/>
      <c r="W1628" s="22"/>
      <c r="X1628" s="22"/>
      <c r="Y1628" s="22"/>
      <c r="Z1628" s="22"/>
    </row>
    <row r="1629" spans="1:26">
      <c r="B1629" s="5" t="s">
        <v>289</v>
      </c>
      <c r="C1629" s="5"/>
      <c r="D1629" s="14">
        <f>SUM(C1594:C1627)</f>
        <v>1434333.76</v>
      </c>
      <c r="E1629" s="61"/>
      <c r="F1629" s="14">
        <v>1643090.7799999998</v>
      </c>
      <c r="G1629" s="62"/>
      <c r="H1629" s="60">
        <f>SUM(G1594:G1626)</f>
        <v>0</v>
      </c>
      <c r="I1629" s="1"/>
      <c r="K1629" s="19"/>
      <c r="L1629" s="22"/>
      <c r="M1629" s="22"/>
      <c r="N1629" s="19"/>
      <c r="V1629" s="22"/>
      <c r="W1629" s="22"/>
      <c r="X1629" s="22"/>
      <c r="Y1629" s="22"/>
      <c r="Z1629" s="22"/>
    </row>
    <row r="1630" spans="1:26">
      <c r="E1630" s="61"/>
      <c r="F1630" s="1"/>
      <c r="G1630" s="61"/>
      <c r="H1630" s="1"/>
      <c r="I1630" s="1">
        <v>1</v>
      </c>
      <c r="K1630" s="45">
        <v>1</v>
      </c>
      <c r="L1630" s="22"/>
      <c r="M1630" s="22"/>
      <c r="N1630" s="45">
        <v>1</v>
      </c>
      <c r="R1630" s="45">
        <v>1</v>
      </c>
      <c r="V1630" s="22"/>
      <c r="W1630" s="22"/>
      <c r="X1630" s="22"/>
      <c r="Y1630" s="22"/>
      <c r="Z1630" s="22"/>
    </row>
    <row r="1631" spans="1:26">
      <c r="A1631" s="6" t="s">
        <v>290</v>
      </c>
      <c r="B1631" s="6"/>
      <c r="C1631" s="6"/>
      <c r="D1631" s="6"/>
      <c r="E1631" s="61"/>
      <c r="F1631" s="1"/>
      <c r="G1631" s="61"/>
      <c r="H1631" s="1"/>
      <c r="I1631" s="1"/>
      <c r="K1631" s="45"/>
      <c r="L1631" s="22"/>
      <c r="M1631" s="22"/>
      <c r="N1631" s="45"/>
      <c r="R1631" s="45"/>
      <c r="V1631" s="22"/>
      <c r="W1631" s="22"/>
      <c r="X1631" s="22"/>
      <c r="Y1631" s="22"/>
      <c r="Z1631" s="22"/>
    </row>
    <row r="1632" spans="1:26">
      <c r="E1632" s="61"/>
      <c r="F1632" s="1"/>
      <c r="G1632" s="4"/>
      <c r="I1632" s="1"/>
      <c r="K1632" s="45"/>
      <c r="L1632" s="22"/>
      <c r="M1632" s="22"/>
      <c r="N1632" s="45"/>
      <c r="R1632" s="45"/>
      <c r="V1632" s="22"/>
      <c r="W1632" s="22"/>
      <c r="X1632" s="22"/>
      <c r="Y1632" s="22"/>
      <c r="Z1632" s="22"/>
    </row>
    <row r="1633" spans="1:26">
      <c r="A1633" s="7">
        <v>70</v>
      </c>
      <c r="B1633" s="4" t="s">
        <v>318</v>
      </c>
      <c r="E1633" s="61"/>
      <c r="F1633" s="1"/>
      <c r="G1633" s="4"/>
      <c r="I1633" s="1">
        <v>1</v>
      </c>
      <c r="K1633" s="45">
        <v>1</v>
      </c>
      <c r="L1633" s="22"/>
      <c r="M1633" s="22"/>
      <c r="N1633" s="45">
        <v>1</v>
      </c>
      <c r="R1633" s="45">
        <v>1</v>
      </c>
      <c r="V1633" s="22"/>
      <c r="W1633" s="22"/>
      <c r="X1633" s="22"/>
      <c r="Y1633" s="22"/>
      <c r="Z1633" s="22"/>
    </row>
    <row r="1634" spans="1:26">
      <c r="A1634" s="7">
        <v>700</v>
      </c>
      <c r="B1634" s="4" t="s">
        <v>318</v>
      </c>
      <c r="C1634" s="61">
        <v>0</v>
      </c>
      <c r="D1634" s="1"/>
      <c r="E1634" s="61">
        <v>0</v>
      </c>
      <c r="F1634" s="1"/>
      <c r="G1634" s="61">
        <v>1</v>
      </c>
      <c r="H1634" s="1"/>
      <c r="I1634" s="1"/>
      <c r="K1634" s="45"/>
      <c r="L1634" s="22"/>
      <c r="M1634" s="22"/>
      <c r="N1634" s="45"/>
      <c r="R1634" s="45"/>
      <c r="V1634" s="22"/>
      <c r="W1634" s="22"/>
      <c r="X1634" s="22"/>
      <c r="Y1634" s="22"/>
      <c r="Z1634" s="22"/>
    </row>
    <row r="1635" spans="1:26">
      <c r="A1635" s="7"/>
      <c r="C1635" s="61"/>
      <c r="D1635" s="1"/>
      <c r="E1635" s="61"/>
      <c r="F1635" s="1"/>
      <c r="G1635" s="61"/>
      <c r="H1635" s="1"/>
      <c r="I1635" s="1"/>
      <c r="K1635" s="45"/>
      <c r="L1635" s="22"/>
      <c r="M1635" s="22"/>
      <c r="N1635" s="45"/>
      <c r="R1635" s="45"/>
      <c r="V1635" s="22"/>
      <c r="W1635" s="22"/>
      <c r="X1635" s="22"/>
      <c r="Y1635" s="22"/>
      <c r="Z1635" s="22"/>
    </row>
    <row r="1636" spans="1:26">
      <c r="A1636" s="7">
        <v>73</v>
      </c>
      <c r="B1636" s="4" t="s">
        <v>403</v>
      </c>
      <c r="C1636" s="61"/>
      <c r="D1636" s="1"/>
      <c r="E1636" s="61"/>
      <c r="F1636" s="1"/>
      <c r="G1636" s="61"/>
      <c r="H1636" s="1"/>
      <c r="I1636" s="1">
        <v>1</v>
      </c>
      <c r="K1636" s="45">
        <v>1</v>
      </c>
      <c r="L1636" s="22"/>
      <c r="M1636" s="22"/>
      <c r="N1636" s="45">
        <v>1</v>
      </c>
      <c r="R1636" s="45">
        <v>1</v>
      </c>
      <c r="V1636" s="22"/>
      <c r="W1636" s="22"/>
      <c r="X1636" s="22"/>
      <c r="Y1636" s="22"/>
      <c r="Z1636" s="22"/>
    </row>
    <row r="1637" spans="1:26">
      <c r="A1637" s="7">
        <v>730</v>
      </c>
      <c r="B1637" s="4" t="s">
        <v>404</v>
      </c>
      <c r="C1637" s="61">
        <v>0</v>
      </c>
      <c r="D1637" s="1"/>
      <c r="E1637" s="61">
        <v>0</v>
      </c>
      <c r="F1637" s="1"/>
      <c r="G1637" s="61">
        <v>1</v>
      </c>
      <c r="H1637" s="1"/>
      <c r="I1637" s="1"/>
      <c r="K1637" s="45"/>
      <c r="L1637" s="22"/>
      <c r="M1637" s="22"/>
      <c r="N1637" s="45"/>
      <c r="R1637" s="45"/>
      <c r="V1637" s="22"/>
      <c r="W1637" s="22"/>
      <c r="X1637" s="22"/>
      <c r="Y1637" s="22"/>
      <c r="Z1637" s="22"/>
    </row>
    <row r="1638" spans="1:26">
      <c r="A1638" s="7"/>
      <c r="C1638" s="61"/>
      <c r="D1638" s="1"/>
      <c r="E1638" s="61"/>
      <c r="F1638" s="1"/>
      <c r="G1638" s="61"/>
      <c r="H1638" s="1"/>
      <c r="I1638" s="1"/>
      <c r="K1638" s="45"/>
      <c r="L1638" s="22"/>
      <c r="M1638" s="22"/>
      <c r="N1638" s="45"/>
      <c r="R1638" s="45"/>
      <c r="V1638" s="22"/>
      <c r="W1638" s="22"/>
      <c r="X1638" s="22"/>
      <c r="Y1638" s="22"/>
      <c r="Z1638" s="22"/>
    </row>
    <row r="1639" spans="1:26">
      <c r="A1639" s="7">
        <v>74</v>
      </c>
      <c r="B1639" s="4" t="s">
        <v>49</v>
      </c>
      <c r="C1639" s="61"/>
      <c r="D1639" s="1"/>
      <c r="E1639" s="61"/>
      <c r="F1639" s="1"/>
      <c r="G1639" s="61"/>
      <c r="H1639" s="1"/>
      <c r="I1639" s="1">
        <v>1</v>
      </c>
      <c r="K1639" s="45">
        <v>1</v>
      </c>
      <c r="L1639" s="22"/>
      <c r="M1639" s="22"/>
      <c r="N1639" s="45">
        <v>1</v>
      </c>
      <c r="R1639" s="45">
        <v>1</v>
      </c>
      <c r="V1639" s="22"/>
      <c r="W1639" s="22"/>
      <c r="X1639" s="22"/>
      <c r="Y1639" s="22"/>
      <c r="Z1639" s="22"/>
    </row>
    <row r="1640" spans="1:26">
      <c r="A1640" s="7">
        <v>740</v>
      </c>
      <c r="B1640" s="4" t="s">
        <v>50</v>
      </c>
      <c r="C1640" s="61">
        <v>0</v>
      </c>
      <c r="D1640" s="1"/>
      <c r="E1640" s="61">
        <v>0</v>
      </c>
      <c r="F1640" s="1"/>
      <c r="G1640" s="61">
        <v>1</v>
      </c>
      <c r="H1640" s="1"/>
      <c r="I1640" s="1"/>
      <c r="K1640" s="45"/>
      <c r="L1640" s="22"/>
      <c r="M1640" s="22"/>
      <c r="N1640" s="45"/>
      <c r="R1640" s="45"/>
      <c r="V1640" s="22"/>
      <c r="W1640" s="22"/>
      <c r="X1640" s="22"/>
      <c r="Y1640" s="22"/>
      <c r="Z1640" s="22"/>
    </row>
    <row r="1641" spans="1:26">
      <c r="A1641" s="7"/>
      <c r="C1641" s="61"/>
      <c r="D1641" s="1"/>
      <c r="E1641" s="61"/>
      <c r="F1641" s="1"/>
      <c r="G1641" s="61"/>
      <c r="H1641" s="1"/>
      <c r="I1641" s="1"/>
      <c r="K1641" s="45"/>
      <c r="L1641" s="22"/>
      <c r="M1641" s="22"/>
      <c r="N1641" s="45"/>
      <c r="R1641" s="45"/>
      <c r="V1641" s="22"/>
      <c r="W1641" s="22"/>
      <c r="X1641" s="22"/>
      <c r="Y1641" s="22"/>
      <c r="Z1641" s="22"/>
    </row>
    <row r="1642" spans="1:26">
      <c r="A1642" s="7">
        <v>75</v>
      </c>
      <c r="B1642" s="4" t="s">
        <v>291</v>
      </c>
      <c r="C1642" s="61"/>
      <c r="D1642" s="1"/>
      <c r="E1642" s="61"/>
      <c r="F1642" s="1"/>
      <c r="G1642" s="61"/>
      <c r="H1642" s="1"/>
      <c r="I1642" s="1">
        <v>1</v>
      </c>
      <c r="K1642" s="45">
        <v>1</v>
      </c>
      <c r="L1642" s="22"/>
      <c r="M1642" s="22"/>
      <c r="N1642" s="45">
        <v>1</v>
      </c>
      <c r="R1642" s="45">
        <v>1</v>
      </c>
      <c r="V1642" s="22"/>
      <c r="W1642" s="22"/>
      <c r="X1642" s="22"/>
      <c r="Y1642" s="22"/>
      <c r="Z1642" s="22"/>
    </row>
    <row r="1643" spans="1:26">
      <c r="A1643" s="7">
        <v>750</v>
      </c>
      <c r="B1643" s="4" t="s">
        <v>51</v>
      </c>
      <c r="C1643" s="61">
        <v>0</v>
      </c>
      <c r="D1643" s="1"/>
      <c r="E1643" s="61">
        <v>0</v>
      </c>
      <c r="F1643" s="1"/>
      <c r="G1643" s="61">
        <v>1</v>
      </c>
      <c r="H1643" s="1"/>
      <c r="I1643" s="1"/>
      <c r="K1643" s="45"/>
      <c r="L1643" s="22"/>
      <c r="M1643" s="22"/>
      <c r="N1643" s="45"/>
      <c r="R1643" s="45"/>
      <c r="V1643" s="22"/>
      <c r="W1643" s="22"/>
      <c r="X1643" s="22"/>
      <c r="Y1643" s="22"/>
      <c r="Z1643" s="22"/>
    </row>
    <row r="1644" spans="1:26">
      <c r="A1644" s="7"/>
      <c r="C1644" s="61"/>
      <c r="D1644" s="1"/>
      <c r="E1644" s="61"/>
      <c r="F1644" s="1"/>
      <c r="G1644" s="61"/>
      <c r="H1644" s="1"/>
      <c r="I1644" s="1"/>
      <c r="K1644" s="45"/>
      <c r="L1644" s="22"/>
      <c r="M1644" s="22"/>
      <c r="N1644" s="45"/>
      <c r="R1644" s="45"/>
      <c r="V1644" s="22"/>
      <c r="W1644" s="22"/>
      <c r="X1644" s="22"/>
      <c r="Y1644" s="22"/>
      <c r="Z1644" s="22"/>
    </row>
    <row r="1645" spans="1:26">
      <c r="A1645" s="7">
        <v>76</v>
      </c>
      <c r="B1645" s="4" t="s">
        <v>282</v>
      </c>
      <c r="C1645" s="61"/>
      <c r="D1645" s="1"/>
      <c r="E1645" s="61"/>
      <c r="F1645" s="1"/>
      <c r="G1645" s="61"/>
      <c r="H1645" s="1"/>
      <c r="I1645" s="1">
        <v>1</v>
      </c>
      <c r="K1645" s="45">
        <v>1</v>
      </c>
      <c r="L1645" s="22"/>
      <c r="M1645" s="22"/>
      <c r="N1645" s="45">
        <v>1</v>
      </c>
      <c r="R1645" s="45">
        <v>1</v>
      </c>
      <c r="V1645" s="22"/>
      <c r="W1645" s="22"/>
      <c r="X1645" s="22"/>
      <c r="Y1645" s="22"/>
      <c r="Z1645" s="22"/>
    </row>
    <row r="1646" spans="1:26">
      <c r="A1646" s="7">
        <v>762</v>
      </c>
      <c r="B1646" s="4" t="s">
        <v>283</v>
      </c>
      <c r="C1646" s="61">
        <v>0</v>
      </c>
      <c r="D1646" s="1"/>
      <c r="E1646" s="61">
        <v>0</v>
      </c>
      <c r="F1646" s="1"/>
      <c r="G1646" s="61">
        <v>1</v>
      </c>
      <c r="H1646" s="1"/>
      <c r="I1646" s="1"/>
      <c r="K1646" s="45"/>
      <c r="L1646" s="22"/>
      <c r="M1646" s="22"/>
      <c r="N1646" s="45"/>
      <c r="R1646" s="45"/>
      <c r="V1646" s="22"/>
      <c r="W1646" s="22"/>
      <c r="X1646" s="22"/>
      <c r="Y1646" s="22"/>
      <c r="Z1646" s="22"/>
    </row>
    <row r="1647" spans="1:26">
      <c r="A1647" s="7"/>
      <c r="C1647" s="61"/>
      <c r="D1647" s="1"/>
      <c r="E1647" s="61"/>
      <c r="F1647" s="1"/>
      <c r="G1647" s="61"/>
      <c r="H1647" s="1"/>
      <c r="I1647" s="1"/>
      <c r="K1647" s="45"/>
      <c r="L1647" s="22"/>
      <c r="M1647" s="22"/>
      <c r="N1647" s="45"/>
      <c r="R1647" s="45"/>
      <c r="V1647" s="22"/>
      <c r="W1647" s="22"/>
      <c r="X1647" s="22"/>
      <c r="Y1647" s="22"/>
      <c r="Z1647" s="22"/>
    </row>
    <row r="1648" spans="1:26">
      <c r="A1648" s="7">
        <v>77</v>
      </c>
      <c r="B1648" s="4" t="s">
        <v>309</v>
      </c>
      <c r="C1648" s="61"/>
      <c r="D1648" s="1"/>
      <c r="E1648" s="61"/>
      <c r="F1648" s="1"/>
      <c r="G1648" s="61"/>
      <c r="H1648" s="1"/>
      <c r="I1648" s="1">
        <v>1</v>
      </c>
      <c r="K1648" s="45">
        <v>1</v>
      </c>
      <c r="L1648" s="22"/>
      <c r="M1648" s="22"/>
      <c r="N1648" s="45">
        <v>1</v>
      </c>
      <c r="R1648" s="45">
        <v>1</v>
      </c>
      <c r="V1648" s="22"/>
      <c r="W1648" s="22"/>
      <c r="X1648" s="22"/>
      <c r="Y1648" s="22"/>
      <c r="Z1648" s="22"/>
    </row>
    <row r="1649" spans="1:26">
      <c r="A1649" s="7">
        <v>770</v>
      </c>
      <c r="B1649" s="4" t="s">
        <v>405</v>
      </c>
      <c r="C1649" s="61">
        <v>0</v>
      </c>
      <c r="D1649" s="1"/>
      <c r="E1649" s="61">
        <v>0</v>
      </c>
      <c r="F1649" s="1"/>
      <c r="G1649" s="61">
        <v>0</v>
      </c>
      <c r="H1649" s="1"/>
      <c r="I1649" s="1"/>
      <c r="K1649" s="45"/>
      <c r="L1649" s="22"/>
      <c r="M1649" s="22"/>
      <c r="N1649" s="45"/>
      <c r="S1649" s="47"/>
      <c r="V1649" s="22"/>
      <c r="W1649" s="22"/>
      <c r="X1649" s="22"/>
      <c r="Y1649" s="22"/>
      <c r="Z1649" s="22"/>
    </row>
    <row r="1650" spans="1:26">
      <c r="A1650" s="7"/>
      <c r="C1650" s="61"/>
      <c r="D1650" s="1"/>
      <c r="E1650" s="61"/>
      <c r="F1650" s="1"/>
      <c r="G1650" s="61"/>
      <c r="H1650" s="1"/>
      <c r="I1650" s="66"/>
      <c r="J1650" s="60">
        <v>7</v>
      </c>
      <c r="K1650" s="19"/>
      <c r="L1650" s="46">
        <v>7</v>
      </c>
      <c r="M1650" s="58"/>
      <c r="N1650" s="19"/>
      <c r="O1650" s="46">
        <v>7</v>
      </c>
      <c r="P1650" s="58"/>
      <c r="Q1650" s="58"/>
      <c r="S1650" s="48">
        <v>7</v>
      </c>
      <c r="V1650" s="22"/>
      <c r="W1650" s="22"/>
      <c r="X1650" s="22"/>
      <c r="Y1650" s="22"/>
      <c r="Z1650" s="22"/>
    </row>
    <row r="1651" spans="1:26">
      <c r="A1651" s="7">
        <v>78</v>
      </c>
      <c r="B1651" s="4" t="s">
        <v>310</v>
      </c>
      <c r="C1651" s="61"/>
      <c r="D1651" s="1"/>
      <c r="E1651" s="61"/>
      <c r="F1651" s="1"/>
      <c r="G1651" s="61"/>
      <c r="H1651" s="1"/>
      <c r="I1651" s="1"/>
      <c r="K1651" s="19"/>
      <c r="L1651" s="22"/>
      <c r="M1651" s="22"/>
      <c r="N1651" s="19"/>
      <c r="V1651" s="22"/>
      <c r="W1651" s="22"/>
      <c r="X1651" s="22"/>
      <c r="Y1651" s="22"/>
      <c r="Z1651" s="22"/>
    </row>
    <row r="1652" spans="1:26">
      <c r="A1652" s="7">
        <v>789</v>
      </c>
      <c r="B1652" s="4" t="s">
        <v>406</v>
      </c>
      <c r="C1652" s="61">
        <v>0</v>
      </c>
      <c r="D1652" s="1"/>
      <c r="E1652" s="61">
        <v>0</v>
      </c>
      <c r="F1652" s="1"/>
      <c r="G1652" s="61">
        <v>1</v>
      </c>
      <c r="H1652" s="1"/>
      <c r="I1652" s="66"/>
      <c r="J1652" s="60">
        <v>10954940.140212765</v>
      </c>
      <c r="K1652" s="19"/>
      <c r="L1652" s="14">
        <v>8791325.1521541923</v>
      </c>
      <c r="M1652" s="15"/>
      <c r="N1652" s="19"/>
      <c r="O1652" s="14">
        <v>6292162.6791941244</v>
      </c>
      <c r="P1652" s="15"/>
      <c r="Q1652" s="15"/>
      <c r="S1652" s="14">
        <v>9007302.9722401835</v>
      </c>
      <c r="V1652" s="22"/>
      <c r="W1652" s="22"/>
      <c r="X1652" s="22"/>
      <c r="Y1652" s="22"/>
      <c r="Z1652" s="22"/>
    </row>
    <row r="1653" spans="1:26">
      <c r="C1653" s="61"/>
      <c r="D1653" s="1"/>
      <c r="E1653" s="61"/>
      <c r="F1653" s="1"/>
      <c r="G1653" s="61"/>
      <c r="H1653" s="1"/>
      <c r="I1653" s="1"/>
      <c r="K1653" s="22"/>
      <c r="L1653" s="22"/>
      <c r="M1653" s="22"/>
      <c r="V1653" s="22"/>
      <c r="W1653" s="22"/>
      <c r="X1653" s="22"/>
      <c r="Y1653" s="22"/>
      <c r="Z1653" s="22"/>
    </row>
    <row r="1654" spans="1:26">
      <c r="B1654" s="5" t="s">
        <v>243</v>
      </c>
      <c r="C1654" s="61"/>
      <c r="D1654" s="14">
        <f>SUM(C1634:C1652)</f>
        <v>0</v>
      </c>
      <c r="E1654" s="61"/>
      <c r="F1654" s="14">
        <v>0</v>
      </c>
      <c r="G1654" s="62"/>
      <c r="H1654" s="60">
        <f>SUM(G1634:G1652)</f>
        <v>6</v>
      </c>
      <c r="I1654" s="1"/>
      <c r="K1654" s="19"/>
      <c r="L1654" s="22"/>
      <c r="M1654" s="22"/>
      <c r="N1654" s="19"/>
      <c r="V1654" s="22"/>
      <c r="W1654" s="22"/>
      <c r="X1654" s="22"/>
      <c r="Y1654" s="22"/>
      <c r="Z1654" s="22"/>
    </row>
    <row r="1655" spans="1:26">
      <c r="E1655" s="61"/>
      <c r="F1655" s="1"/>
      <c r="G1655" s="61"/>
      <c r="H1655" s="1"/>
      <c r="I1655" s="1"/>
      <c r="K1655" s="19"/>
      <c r="L1655" s="22"/>
      <c r="M1655" s="22"/>
      <c r="N1655" s="19"/>
      <c r="R1655" s="19"/>
      <c r="V1655" s="22"/>
      <c r="W1655" s="22"/>
      <c r="X1655" s="22"/>
      <c r="Y1655" s="22"/>
      <c r="Z1655" s="22"/>
    </row>
    <row r="1656" spans="1:26">
      <c r="B1656" s="5" t="s">
        <v>303</v>
      </c>
      <c r="C1656" s="5"/>
      <c r="D1656" s="14">
        <f>+D1654+D1629+D1589+D1575</f>
        <v>12098707.450000001</v>
      </c>
      <c r="E1656" s="61"/>
      <c r="F1656" s="14">
        <v>11161646.92</v>
      </c>
      <c r="G1656" s="62"/>
      <c r="H1656" s="60">
        <f>+H1654+H1589+H1575+H1629</f>
        <v>11019632.574105812</v>
      </c>
      <c r="I1656" s="1"/>
      <c r="K1656" s="19"/>
      <c r="L1656" s="22"/>
      <c r="M1656" s="22"/>
      <c r="N1656" s="19"/>
      <c r="V1656" s="22"/>
      <c r="W1656" s="22"/>
      <c r="X1656" s="22"/>
      <c r="Y1656" s="22"/>
      <c r="Z1656" s="22"/>
    </row>
    <row r="1657" spans="1:26">
      <c r="E1657" s="61"/>
      <c r="F1657" s="1"/>
      <c r="G1657" s="61"/>
      <c r="H1657" s="1"/>
      <c r="I1657" s="1"/>
      <c r="K1657" s="19"/>
      <c r="L1657" s="22"/>
      <c r="M1657" s="22"/>
      <c r="N1657" s="19"/>
      <c r="V1657" s="22"/>
      <c r="W1657" s="22"/>
      <c r="X1657" s="22"/>
    </row>
    <row r="1658" spans="1:26">
      <c r="A1658" s="6" t="s">
        <v>308</v>
      </c>
      <c r="E1658" s="61"/>
      <c r="F1658" s="1"/>
      <c r="G1658" s="61"/>
      <c r="H1658" s="1"/>
      <c r="I1658" s="1"/>
      <c r="L1658" s="22"/>
      <c r="M1658" s="22"/>
      <c r="N1658" s="19"/>
      <c r="V1658" s="22"/>
      <c r="W1658" s="22"/>
      <c r="X1658" s="22"/>
    </row>
    <row r="1659" spans="1:26">
      <c r="E1659" s="61"/>
      <c r="F1659" s="1"/>
      <c r="G1659" s="61"/>
      <c r="H1659" s="1"/>
      <c r="I1659" s="1">
        <v>1</v>
      </c>
      <c r="K1659" s="34">
        <v>1</v>
      </c>
      <c r="L1659" s="22"/>
      <c r="M1659" s="22"/>
      <c r="N1659" s="19">
        <v>1</v>
      </c>
      <c r="R1659" s="19">
        <v>1</v>
      </c>
      <c r="T1659" s="22">
        <v>192</v>
      </c>
      <c r="V1659" s="22"/>
      <c r="W1659" s="22"/>
      <c r="X1659" s="22"/>
    </row>
    <row r="1660" spans="1:26">
      <c r="A1660" s="6" t="s">
        <v>285</v>
      </c>
      <c r="E1660" s="61"/>
      <c r="F1660" s="1"/>
      <c r="G1660" s="61"/>
      <c r="H1660" s="1"/>
      <c r="I1660" s="1">
        <v>1</v>
      </c>
      <c r="K1660" s="34">
        <v>1</v>
      </c>
      <c r="L1660" s="22"/>
      <c r="M1660" s="22"/>
      <c r="N1660" s="19">
        <v>1</v>
      </c>
      <c r="R1660" s="19">
        <v>1</v>
      </c>
      <c r="T1660" s="22">
        <v>193</v>
      </c>
      <c r="V1660" s="22"/>
      <c r="W1660" s="22"/>
      <c r="X1660" s="22"/>
    </row>
    <row r="1661" spans="1:26">
      <c r="E1661" s="61"/>
      <c r="F1661" s="1"/>
      <c r="G1661" s="4"/>
      <c r="H1661" s="1"/>
      <c r="I1661" s="1"/>
      <c r="K1661" s="34"/>
      <c r="L1661" s="22"/>
      <c r="M1661" s="22"/>
      <c r="N1661" s="19"/>
      <c r="R1661" s="19"/>
      <c r="V1661" s="22"/>
      <c r="W1661" s="22"/>
      <c r="X1661" s="22"/>
    </row>
    <row r="1662" spans="1:26">
      <c r="A1662" s="7">
        <v>60</v>
      </c>
      <c r="B1662" s="4" t="s">
        <v>316</v>
      </c>
      <c r="E1662" s="61"/>
      <c r="F1662" s="1"/>
      <c r="G1662" s="4"/>
      <c r="H1662" s="1"/>
      <c r="I1662" s="1"/>
      <c r="K1662" s="34"/>
      <c r="L1662" s="22"/>
      <c r="M1662" s="22"/>
      <c r="N1662" s="19"/>
      <c r="R1662" s="19"/>
      <c r="V1662" s="22"/>
      <c r="W1662" s="22"/>
      <c r="X1662" s="22"/>
    </row>
    <row r="1663" spans="1:26">
      <c r="A1663" s="7">
        <v>600</v>
      </c>
      <c r="B1663" s="4" t="s">
        <v>398</v>
      </c>
      <c r="C1663" s="61">
        <f>'[4]PARTIDAS PRG'!$D192</f>
        <v>0</v>
      </c>
      <c r="E1663" s="61">
        <v>0</v>
      </c>
      <c r="F1663" s="1"/>
      <c r="G1663" s="61">
        <f>+'[4]PARTIDAS PRG'!$I192</f>
        <v>0</v>
      </c>
      <c r="H1663" s="1"/>
      <c r="I1663" s="1">
        <v>1</v>
      </c>
      <c r="K1663" s="34">
        <v>1</v>
      </c>
      <c r="L1663" s="22"/>
      <c r="M1663" s="22"/>
      <c r="N1663" s="19">
        <v>1</v>
      </c>
      <c r="R1663" s="19">
        <v>1</v>
      </c>
      <c r="T1663" s="22">
        <v>194</v>
      </c>
    </row>
    <row r="1664" spans="1:26">
      <c r="A1664" s="7">
        <v>609</v>
      </c>
      <c r="B1664" s="4" t="s">
        <v>399</v>
      </c>
      <c r="C1664" s="61">
        <f>'[4]PARTIDAS PRG'!$D193</f>
        <v>0</v>
      </c>
      <c r="E1664" s="61">
        <v>0</v>
      </c>
      <c r="F1664" s="1"/>
      <c r="G1664" s="61">
        <f>+'[4]PARTIDAS PRG'!$I193</f>
        <v>0</v>
      </c>
      <c r="H1664" s="1"/>
      <c r="I1664" s="1">
        <v>1</v>
      </c>
      <c r="K1664" s="34">
        <v>1</v>
      </c>
      <c r="L1664" s="22"/>
      <c r="M1664" s="22"/>
      <c r="N1664" s="19">
        <v>1</v>
      </c>
      <c r="R1664" s="19">
        <v>1</v>
      </c>
      <c r="T1664" s="22">
        <v>195</v>
      </c>
    </row>
    <row r="1665" spans="1:20">
      <c r="A1665" s="7"/>
      <c r="C1665" s="61"/>
      <c r="E1665" s="61"/>
      <c r="F1665" s="1"/>
      <c r="G1665" s="61"/>
      <c r="H1665" s="1"/>
      <c r="I1665" s="1"/>
      <c r="K1665" s="34"/>
      <c r="L1665" s="22"/>
      <c r="M1665" s="22"/>
      <c r="N1665" s="19"/>
      <c r="R1665" s="19"/>
    </row>
    <row r="1666" spans="1:20">
      <c r="A1666" s="7">
        <v>61</v>
      </c>
      <c r="B1666" s="4" t="s">
        <v>401</v>
      </c>
      <c r="C1666" s="61"/>
      <c r="E1666" s="61"/>
      <c r="F1666" s="1"/>
      <c r="G1666" s="61"/>
      <c r="H1666" s="1"/>
      <c r="I1666" s="1"/>
      <c r="K1666" s="34"/>
      <c r="L1666" s="22"/>
      <c r="M1666" s="22"/>
      <c r="N1666" s="19"/>
      <c r="R1666" s="19"/>
    </row>
    <row r="1667" spans="1:20">
      <c r="A1667" s="7">
        <v>610</v>
      </c>
      <c r="B1667" s="4" t="s">
        <v>398</v>
      </c>
      <c r="C1667" s="61">
        <f>'[4]PARTIDAS PRG'!$D194</f>
        <v>0</v>
      </c>
      <c r="E1667" s="61">
        <v>0</v>
      </c>
      <c r="F1667" s="1"/>
      <c r="G1667" s="61">
        <f>+'[4]PARTIDAS PRG'!$I194</f>
        <v>0</v>
      </c>
      <c r="H1667" s="1"/>
      <c r="I1667" s="1">
        <v>1</v>
      </c>
      <c r="K1667" s="34">
        <v>1</v>
      </c>
      <c r="L1667" s="22"/>
      <c r="M1667" s="22"/>
      <c r="N1667" s="19">
        <v>1</v>
      </c>
      <c r="R1667" s="19">
        <v>41461.89</v>
      </c>
      <c r="T1667" s="22">
        <v>196</v>
      </c>
    </row>
    <row r="1668" spans="1:20">
      <c r="A1668" s="7">
        <v>619</v>
      </c>
      <c r="B1668" s="4" t="s">
        <v>400</v>
      </c>
      <c r="C1668" s="61">
        <f>'[4]PARTIDAS PRG'!$D195</f>
        <v>0</v>
      </c>
      <c r="E1668" s="61">
        <v>0</v>
      </c>
      <c r="F1668" s="1"/>
      <c r="G1668" s="61">
        <f>+'[4]PARTIDAS PRG'!$I195</f>
        <v>0</v>
      </c>
      <c r="H1668" s="1"/>
      <c r="I1668" s="1">
        <v>50000</v>
      </c>
      <c r="K1668" s="34">
        <v>252204.54</v>
      </c>
      <c r="L1668" s="22"/>
      <c r="M1668" s="22"/>
      <c r="N1668" s="19">
        <v>4</v>
      </c>
      <c r="R1668" s="19">
        <v>1</v>
      </c>
      <c r="T1668" s="22">
        <v>197</v>
      </c>
    </row>
    <row r="1669" spans="1:20">
      <c r="A1669" s="7"/>
      <c r="C1669" s="61"/>
      <c r="E1669" s="61"/>
      <c r="F1669" s="1"/>
      <c r="G1669" s="61"/>
      <c r="H1669" s="1"/>
      <c r="I1669" s="1">
        <v>1</v>
      </c>
      <c r="K1669" s="34">
        <v>1</v>
      </c>
      <c r="L1669" s="22"/>
      <c r="M1669" s="22"/>
      <c r="N1669" s="19">
        <v>1</v>
      </c>
      <c r="R1669" s="19">
        <v>1</v>
      </c>
      <c r="T1669" s="22">
        <v>198</v>
      </c>
    </row>
    <row r="1670" spans="1:20">
      <c r="A1670" s="7">
        <v>62</v>
      </c>
      <c r="B1670" s="4" t="s">
        <v>317</v>
      </c>
      <c r="C1670" s="61"/>
      <c r="E1670" s="61"/>
      <c r="F1670" s="1"/>
      <c r="G1670" s="61"/>
      <c r="H1670" s="1"/>
      <c r="I1670" s="1">
        <v>1</v>
      </c>
      <c r="K1670" s="34">
        <v>1</v>
      </c>
      <c r="L1670" s="22"/>
      <c r="M1670" s="22"/>
      <c r="N1670" s="19">
        <v>1</v>
      </c>
      <c r="R1670" s="19">
        <v>1</v>
      </c>
      <c r="T1670" s="22">
        <v>199</v>
      </c>
    </row>
    <row r="1671" spans="1:20">
      <c r="A1671" s="7">
        <v>621</v>
      </c>
      <c r="B1671" s="4" t="s">
        <v>286</v>
      </c>
      <c r="C1671" s="61">
        <f>'[4]PARTIDAS PRG'!$D196</f>
        <v>0</v>
      </c>
      <c r="E1671" s="61">
        <v>0</v>
      </c>
      <c r="F1671" s="1"/>
      <c r="G1671" s="61">
        <f>+'[4]PARTIDAS PRG'!$I196</f>
        <v>0</v>
      </c>
      <c r="H1671" s="1"/>
      <c r="I1671" s="1">
        <v>1</v>
      </c>
      <c r="K1671" s="34">
        <v>1</v>
      </c>
      <c r="L1671" s="22"/>
      <c r="M1671" s="22"/>
      <c r="N1671" s="19">
        <v>1</v>
      </c>
      <c r="R1671" s="19">
        <v>1</v>
      </c>
      <c r="T1671" s="22">
        <v>200</v>
      </c>
    </row>
    <row r="1672" spans="1:20">
      <c r="A1672" s="7">
        <v>622</v>
      </c>
      <c r="B1672" s="4" t="s">
        <v>258</v>
      </c>
      <c r="C1672" s="61">
        <f>'[4]PARTIDAS PRG'!$D197</f>
        <v>0</v>
      </c>
      <c r="E1672" s="61">
        <v>37200</v>
      </c>
      <c r="F1672" s="1"/>
      <c r="G1672" s="61">
        <f>+'[4]PARTIDAS PRG'!$I197</f>
        <v>0</v>
      </c>
      <c r="H1672" s="1"/>
      <c r="I1672" s="1">
        <v>1</v>
      </c>
      <c r="K1672" s="34">
        <v>1</v>
      </c>
      <c r="L1672" s="22"/>
      <c r="M1672" s="22"/>
      <c r="N1672" s="19">
        <v>1</v>
      </c>
      <c r="R1672" s="19">
        <v>1</v>
      </c>
      <c r="T1672" s="22">
        <v>201</v>
      </c>
    </row>
    <row r="1673" spans="1:20">
      <c r="A1673" s="7">
        <v>623</v>
      </c>
      <c r="B1673" s="4" t="s">
        <v>46</v>
      </c>
      <c r="C1673" s="61">
        <f>'[4]PARTIDAS PRG'!$D198</f>
        <v>0</v>
      </c>
      <c r="E1673" s="61">
        <v>0</v>
      </c>
      <c r="F1673" s="1"/>
      <c r="G1673" s="61">
        <f>+'[4]PARTIDAS PRG'!$I198</f>
        <v>0</v>
      </c>
      <c r="H1673" s="1"/>
      <c r="I1673" s="1">
        <v>1</v>
      </c>
      <c r="K1673" s="34">
        <v>1</v>
      </c>
      <c r="L1673" s="22"/>
      <c r="M1673" s="22"/>
      <c r="N1673" s="19">
        <v>1</v>
      </c>
      <c r="R1673" s="19">
        <v>1</v>
      </c>
      <c r="T1673" s="22">
        <v>202</v>
      </c>
    </row>
    <row r="1674" spans="1:20">
      <c r="A1674" s="7">
        <v>624</v>
      </c>
      <c r="B1674" s="4" t="s">
        <v>259</v>
      </c>
      <c r="C1674" s="61">
        <f>'[4]PARTIDAS PRG'!$D199</f>
        <v>0</v>
      </c>
      <c r="E1674" s="61">
        <v>0</v>
      </c>
      <c r="F1674" s="1"/>
      <c r="G1674" s="61">
        <f>+'[4]PARTIDAS PRG'!$I199</f>
        <v>0</v>
      </c>
      <c r="H1674" s="1"/>
      <c r="I1674" s="1">
        <v>1</v>
      </c>
      <c r="K1674" s="34">
        <v>1</v>
      </c>
      <c r="L1674" s="22"/>
      <c r="M1674" s="22"/>
      <c r="N1674" s="19">
        <v>1</v>
      </c>
      <c r="R1674" s="19">
        <v>131</v>
      </c>
      <c r="T1674" s="22">
        <v>203</v>
      </c>
    </row>
    <row r="1675" spans="1:20">
      <c r="A1675" s="7">
        <v>625</v>
      </c>
      <c r="B1675" s="4" t="s">
        <v>44</v>
      </c>
      <c r="C1675" s="61">
        <f>'[4]PARTIDAS PRG'!$D200</f>
        <v>0</v>
      </c>
      <c r="E1675" s="61">
        <v>0</v>
      </c>
      <c r="F1675" s="1"/>
      <c r="G1675" s="61">
        <f>+'[4]PARTIDAS PRG'!$I200</f>
        <v>0</v>
      </c>
      <c r="H1675" s="1"/>
      <c r="I1675" s="1"/>
      <c r="K1675" s="34"/>
      <c r="L1675" s="22"/>
      <c r="M1675" s="22"/>
      <c r="N1675" s="19"/>
      <c r="R1675" s="19"/>
    </row>
    <row r="1676" spans="1:20">
      <c r="A1676" s="7">
        <v>626</v>
      </c>
      <c r="B1676" s="4" t="s">
        <v>260</v>
      </c>
      <c r="C1676" s="61">
        <f>'[4]PARTIDAS PRG'!$D201</f>
        <v>0</v>
      </c>
      <c r="E1676" s="61">
        <v>0</v>
      </c>
      <c r="F1676" s="1"/>
      <c r="G1676" s="61">
        <f>+'[4]PARTIDAS PRG'!$I201</f>
        <v>0</v>
      </c>
      <c r="H1676" s="1"/>
      <c r="I1676" s="1"/>
      <c r="K1676" s="34"/>
      <c r="L1676" s="22"/>
      <c r="M1676" s="22"/>
      <c r="N1676" s="19"/>
      <c r="R1676" s="19"/>
    </row>
    <row r="1677" spans="1:20">
      <c r="A1677" s="7">
        <v>627</v>
      </c>
      <c r="B1677" s="4" t="s">
        <v>287</v>
      </c>
      <c r="C1677" s="61">
        <f>'[4]PARTIDAS PRG'!$D202</f>
        <v>0</v>
      </c>
      <c r="E1677" s="61">
        <v>0</v>
      </c>
      <c r="F1677" s="1"/>
      <c r="G1677" s="61">
        <f>+'[4]PARTIDAS PRG'!$I202</f>
        <v>0</v>
      </c>
      <c r="H1677" s="1"/>
      <c r="I1677" s="1">
        <v>1</v>
      </c>
      <c r="K1677" s="34">
        <v>1</v>
      </c>
      <c r="L1677" s="22"/>
      <c r="M1677" s="22"/>
      <c r="N1677" s="19">
        <v>1</v>
      </c>
      <c r="R1677" s="19">
        <v>1</v>
      </c>
      <c r="T1677" s="22">
        <v>204</v>
      </c>
    </row>
    <row r="1678" spans="1:20">
      <c r="A1678" s="7">
        <v>629</v>
      </c>
      <c r="B1678" s="4" t="s">
        <v>45</v>
      </c>
      <c r="C1678" s="61">
        <f>'[4]PARTIDAS PRG'!$D203</f>
        <v>0</v>
      </c>
      <c r="E1678" s="61">
        <v>0</v>
      </c>
      <c r="F1678" s="1"/>
      <c r="G1678" s="61">
        <f>+'[4]PARTIDAS PRG'!$I203</f>
        <v>0</v>
      </c>
      <c r="H1678" s="1"/>
      <c r="I1678" s="1">
        <v>1</v>
      </c>
      <c r="K1678" s="34">
        <v>1</v>
      </c>
      <c r="L1678" s="22"/>
      <c r="M1678" s="22"/>
      <c r="N1678" s="19">
        <v>1</v>
      </c>
      <c r="R1678" s="19">
        <v>1</v>
      </c>
      <c r="T1678" s="22">
        <v>205</v>
      </c>
    </row>
    <row r="1679" spans="1:20">
      <c r="A1679" s="7"/>
      <c r="C1679" s="61"/>
      <c r="E1679" s="61"/>
      <c r="F1679" s="1"/>
      <c r="G1679" s="61"/>
      <c r="H1679" s="1"/>
      <c r="I1679" s="1">
        <v>1</v>
      </c>
      <c r="K1679" s="34">
        <v>1</v>
      </c>
      <c r="L1679" s="22"/>
      <c r="M1679" s="22"/>
      <c r="N1679" s="19">
        <v>1</v>
      </c>
      <c r="R1679" s="19">
        <v>1</v>
      </c>
      <c r="T1679" s="22">
        <v>206</v>
      </c>
    </row>
    <row r="1680" spans="1:20">
      <c r="A1680" s="7">
        <v>63</v>
      </c>
      <c r="B1680" s="4" t="s">
        <v>288</v>
      </c>
      <c r="C1680" s="61"/>
      <c r="E1680" s="61"/>
      <c r="F1680" s="1"/>
      <c r="G1680" s="61"/>
      <c r="H1680" s="1"/>
      <c r="I1680" s="1">
        <v>1</v>
      </c>
      <c r="K1680" s="34">
        <v>1</v>
      </c>
      <c r="L1680" s="22"/>
      <c r="M1680" s="22"/>
      <c r="N1680" s="19">
        <v>1</v>
      </c>
      <c r="R1680" s="19">
        <v>1</v>
      </c>
      <c r="T1680" s="22">
        <v>207</v>
      </c>
    </row>
    <row r="1681" spans="1:20">
      <c r="A1681" s="7">
        <v>631</v>
      </c>
      <c r="B1681" s="4" t="s">
        <v>286</v>
      </c>
      <c r="C1681" s="61">
        <f>'[4]PARTIDAS PRG'!$D204</f>
        <v>0</v>
      </c>
      <c r="E1681" s="61">
        <v>0</v>
      </c>
      <c r="F1681" s="1"/>
      <c r="G1681" s="61">
        <f>+'[4]PARTIDAS PRG'!$I204</f>
        <v>0</v>
      </c>
      <c r="H1681" s="1"/>
      <c r="I1681" s="1">
        <v>1</v>
      </c>
      <c r="K1681" s="34">
        <v>1</v>
      </c>
      <c r="L1681" s="22"/>
      <c r="M1681" s="22"/>
      <c r="N1681" s="19">
        <v>1</v>
      </c>
      <c r="R1681" s="19">
        <v>1</v>
      </c>
      <c r="T1681" s="22">
        <v>208</v>
      </c>
    </row>
    <row r="1682" spans="1:20">
      <c r="A1682" s="7">
        <v>632</v>
      </c>
      <c r="B1682" s="4" t="s">
        <v>258</v>
      </c>
      <c r="C1682" s="61">
        <f>'[4]PARTIDAS PRG'!$D205</f>
        <v>0</v>
      </c>
      <c r="E1682" s="61">
        <v>0</v>
      </c>
      <c r="F1682" s="1"/>
      <c r="G1682" s="61">
        <f>+'[4]PARTIDAS PRG'!$I205</f>
        <v>0</v>
      </c>
      <c r="H1682" s="1"/>
      <c r="I1682" s="1">
        <v>1</v>
      </c>
      <c r="K1682" s="34">
        <v>1</v>
      </c>
      <c r="L1682" s="22"/>
      <c r="M1682" s="22"/>
      <c r="N1682" s="19">
        <v>1</v>
      </c>
      <c r="R1682" s="19">
        <v>1</v>
      </c>
      <c r="T1682" s="22">
        <v>209</v>
      </c>
    </row>
    <row r="1683" spans="1:20">
      <c r="A1683" s="7">
        <v>633</v>
      </c>
      <c r="B1683" s="4" t="s">
        <v>46</v>
      </c>
      <c r="C1683" s="61">
        <f>'[4]PARTIDAS PRG'!$D206</f>
        <v>0</v>
      </c>
      <c r="E1683" s="61">
        <v>0</v>
      </c>
      <c r="F1683" s="1"/>
      <c r="G1683" s="61">
        <f>+'[4]PARTIDAS PRG'!$I206</f>
        <v>0</v>
      </c>
      <c r="H1683" s="1"/>
      <c r="I1683" s="1">
        <v>1</v>
      </c>
      <c r="K1683" s="34">
        <v>1</v>
      </c>
      <c r="L1683" s="22"/>
      <c r="M1683" s="22"/>
      <c r="N1683" s="19">
        <v>1</v>
      </c>
      <c r="R1683" s="19">
        <v>1</v>
      </c>
      <c r="T1683" s="22">
        <v>210</v>
      </c>
    </row>
    <row r="1684" spans="1:20">
      <c r="A1684" s="7">
        <v>634</v>
      </c>
      <c r="B1684" s="4" t="s">
        <v>259</v>
      </c>
      <c r="C1684" s="61">
        <f>'[4]PARTIDAS PRG'!$D207</f>
        <v>0</v>
      </c>
      <c r="E1684" s="61">
        <v>0</v>
      </c>
      <c r="F1684" s="1"/>
      <c r="G1684" s="61">
        <f>+'[4]PARTIDAS PRG'!$I207</f>
        <v>0</v>
      </c>
      <c r="H1684" s="1"/>
      <c r="I1684" s="1">
        <v>1</v>
      </c>
      <c r="K1684" s="34">
        <v>1</v>
      </c>
      <c r="L1684" s="22"/>
      <c r="M1684" s="22"/>
      <c r="N1684" s="19">
        <v>1</v>
      </c>
      <c r="R1684" s="19">
        <v>1</v>
      </c>
      <c r="T1684" s="22">
        <v>211</v>
      </c>
    </row>
    <row r="1685" spans="1:20">
      <c r="A1685" s="7">
        <v>635</v>
      </c>
      <c r="B1685" s="4" t="s">
        <v>44</v>
      </c>
      <c r="C1685" s="61">
        <f>'[4]PARTIDAS PRG'!$D208</f>
        <v>0</v>
      </c>
      <c r="E1685" s="61">
        <v>0</v>
      </c>
      <c r="F1685" s="1"/>
      <c r="G1685" s="61">
        <f>+'[4]PARTIDAS PRG'!$I208</f>
        <v>0</v>
      </c>
      <c r="H1685" s="1"/>
      <c r="I1685" s="1"/>
      <c r="K1685" s="34"/>
      <c r="L1685" s="22"/>
      <c r="M1685" s="22"/>
      <c r="N1685" s="19"/>
      <c r="R1685" s="19"/>
    </row>
    <row r="1686" spans="1:20">
      <c r="A1686" s="7">
        <v>636</v>
      </c>
      <c r="B1686" s="4" t="s">
        <v>260</v>
      </c>
      <c r="C1686" s="61">
        <f>'[4]PARTIDAS PRG'!$D209</f>
        <v>0</v>
      </c>
      <c r="E1686" s="61">
        <v>0</v>
      </c>
      <c r="F1686" s="1"/>
      <c r="G1686" s="61">
        <f>+'[4]PARTIDAS PRG'!$I209</f>
        <v>0</v>
      </c>
      <c r="H1686" s="1"/>
      <c r="I1686" s="1"/>
      <c r="K1686" s="34"/>
      <c r="L1686" s="22"/>
      <c r="M1686" s="22"/>
      <c r="N1686" s="19"/>
      <c r="R1686" s="19"/>
    </row>
    <row r="1687" spans="1:20">
      <c r="A1687" s="7">
        <v>637</v>
      </c>
      <c r="B1687" s="4" t="s">
        <v>287</v>
      </c>
      <c r="C1687" s="61">
        <f>'[4]PARTIDAS PRG'!$D210</f>
        <v>0</v>
      </c>
      <c r="E1687" s="61">
        <v>0</v>
      </c>
      <c r="F1687" s="1"/>
      <c r="G1687" s="61">
        <f>+'[4]PARTIDAS PRG'!$I210</f>
        <v>0</v>
      </c>
      <c r="H1687" s="1"/>
      <c r="I1687" s="1">
        <v>1</v>
      </c>
      <c r="K1687" s="34">
        <v>1</v>
      </c>
      <c r="L1687" s="22"/>
      <c r="M1687" s="22"/>
      <c r="N1687" s="19">
        <v>1</v>
      </c>
      <c r="R1687" s="19">
        <v>1</v>
      </c>
      <c r="T1687" s="22">
        <v>212</v>
      </c>
    </row>
    <row r="1688" spans="1:20">
      <c r="A1688" s="7">
        <v>639</v>
      </c>
      <c r="B1688" s="4" t="s">
        <v>47</v>
      </c>
      <c r="C1688" s="61">
        <f>'[4]PARTIDAS PRG'!$D211</f>
        <v>0</v>
      </c>
      <c r="E1688" s="61">
        <v>0</v>
      </c>
      <c r="F1688" s="1"/>
      <c r="G1688" s="61">
        <f>+'[4]PARTIDAS PRG'!$I211</f>
        <v>0</v>
      </c>
      <c r="H1688" s="1"/>
      <c r="I1688" s="1">
        <v>1</v>
      </c>
      <c r="K1688" s="34">
        <v>1</v>
      </c>
      <c r="L1688" s="22"/>
      <c r="M1688" s="22"/>
      <c r="N1688" s="19">
        <v>1</v>
      </c>
      <c r="R1688" s="19"/>
      <c r="T1688" s="22">
        <v>213</v>
      </c>
    </row>
    <row r="1689" spans="1:20">
      <c r="A1689" s="7"/>
      <c r="C1689" s="61"/>
      <c r="E1689" s="61"/>
      <c r="F1689" s="1"/>
      <c r="G1689" s="61"/>
      <c r="H1689" s="1"/>
      <c r="I1689" s="1"/>
      <c r="K1689" s="22"/>
      <c r="L1689" s="22"/>
      <c r="M1689" s="22"/>
      <c r="R1689" s="19"/>
    </row>
    <row r="1690" spans="1:20">
      <c r="A1690" s="7">
        <v>64</v>
      </c>
      <c r="B1690" s="4" t="s">
        <v>402</v>
      </c>
      <c r="C1690" s="61"/>
      <c r="E1690" s="61"/>
      <c r="F1690" s="1"/>
      <c r="G1690" s="61"/>
      <c r="H1690" s="1"/>
      <c r="I1690" s="1"/>
    </row>
    <row r="1691" spans="1:20">
      <c r="A1691" s="7">
        <v>640</v>
      </c>
      <c r="B1691" s="4" t="s">
        <v>402</v>
      </c>
      <c r="C1691" s="61">
        <f>'[4]PARTIDAS PRG'!$D212</f>
        <v>0</v>
      </c>
      <c r="E1691" s="61">
        <v>0</v>
      </c>
      <c r="F1691" s="1"/>
      <c r="G1691" s="61">
        <f>+'[4]PARTIDAS PRG'!$I212</f>
        <v>0</v>
      </c>
      <c r="H1691" s="1"/>
      <c r="I1691" s="1">
        <v>1</v>
      </c>
      <c r="T1691" s="22">
        <v>214</v>
      </c>
    </row>
    <row r="1692" spans="1:20">
      <c r="A1692" s="7">
        <v>641</v>
      </c>
      <c r="B1692" s="4" t="s">
        <v>48</v>
      </c>
      <c r="C1692" s="61">
        <f>'[4]PARTIDAS PRG'!$D213</f>
        <v>0</v>
      </c>
      <c r="E1692" s="61">
        <v>0</v>
      </c>
      <c r="F1692" s="1"/>
      <c r="G1692" s="61">
        <f>+'[4]PARTIDAS PRG'!$I213</f>
        <v>0</v>
      </c>
      <c r="H1692" s="1"/>
      <c r="I1692" s="66"/>
      <c r="J1692" s="60">
        <v>50022</v>
      </c>
      <c r="K1692" s="22"/>
      <c r="L1692" s="14">
        <v>252225.54</v>
      </c>
      <c r="M1692" s="15"/>
      <c r="O1692" s="14">
        <v>25</v>
      </c>
      <c r="P1692" s="15"/>
      <c r="Q1692" s="15"/>
      <c r="S1692" s="14">
        <v>41611.89</v>
      </c>
    </row>
    <row r="1693" spans="1:20">
      <c r="A1693" s="7"/>
      <c r="C1693" s="61"/>
      <c r="E1693" s="61"/>
      <c r="F1693" s="1"/>
      <c r="G1693" s="61"/>
      <c r="H1693" s="1"/>
      <c r="I1693" s="1"/>
      <c r="K1693" s="22"/>
      <c r="L1693" s="22"/>
      <c r="M1693" s="22"/>
    </row>
    <row r="1694" spans="1:20">
      <c r="A1694" s="7">
        <v>65</v>
      </c>
      <c r="B1694" s="4" t="s">
        <v>462</v>
      </c>
      <c r="C1694" s="61"/>
      <c r="E1694" s="61"/>
      <c r="F1694" s="1"/>
      <c r="G1694" s="61"/>
      <c r="H1694" s="1"/>
      <c r="I1694" s="21"/>
      <c r="J1694" s="6"/>
      <c r="K1694" s="22"/>
      <c r="L1694" s="22"/>
      <c r="M1694" s="22"/>
    </row>
    <row r="1695" spans="1:20">
      <c r="A1695" s="7" t="s">
        <v>380</v>
      </c>
      <c r="B1695" s="4" t="s">
        <v>382</v>
      </c>
      <c r="C1695" s="61">
        <f>'[4]PARTIDAS PRG'!$D214</f>
        <v>0</v>
      </c>
      <c r="E1695" s="61">
        <v>0</v>
      </c>
      <c r="F1695" s="1"/>
      <c r="G1695" s="61">
        <f>+'[4]PARTIDAS PRG'!$I214</f>
        <v>0</v>
      </c>
      <c r="H1695" s="1"/>
      <c r="I1695" s="1"/>
      <c r="K1695" s="22"/>
      <c r="L1695" s="22"/>
      <c r="M1695" s="22"/>
    </row>
    <row r="1696" spans="1:20">
      <c r="A1696" s="4" t="s">
        <v>381</v>
      </c>
      <c r="B1696" s="4" t="s">
        <v>383</v>
      </c>
      <c r="C1696" s="61">
        <v>0</v>
      </c>
      <c r="E1696" s="61">
        <v>0</v>
      </c>
      <c r="F1696" s="1"/>
      <c r="G1696" s="61"/>
      <c r="H1696" s="1"/>
      <c r="I1696" s="1"/>
      <c r="K1696" s="22"/>
      <c r="L1696" s="22"/>
      <c r="M1696" s="22"/>
    </row>
    <row r="1697" spans="1:19">
      <c r="A1697" s="7"/>
      <c r="E1697" s="61"/>
      <c r="F1697" s="1"/>
      <c r="G1697" s="61"/>
      <c r="H1697" s="1"/>
      <c r="I1697" s="1"/>
      <c r="K1697" s="22"/>
      <c r="L1697" s="22"/>
      <c r="M1697" s="22"/>
    </row>
    <row r="1698" spans="1:19">
      <c r="B1698" s="5" t="s">
        <v>289</v>
      </c>
      <c r="C1698" s="5"/>
      <c r="D1698" s="14">
        <f>SUM(C1663:C1696)</f>
        <v>0</v>
      </c>
      <c r="E1698" s="61"/>
      <c r="F1698" s="14">
        <v>37200</v>
      </c>
      <c r="G1698" s="62"/>
      <c r="H1698" s="60">
        <f>SUM(G1663:G1695)</f>
        <v>0</v>
      </c>
      <c r="I1698" s="1"/>
      <c r="K1698" s="22"/>
      <c r="L1698" s="22"/>
      <c r="M1698" s="22"/>
    </row>
    <row r="1699" spans="1:19">
      <c r="E1699" s="61"/>
      <c r="F1699" s="1"/>
      <c r="G1699" s="61"/>
      <c r="H1699" s="1"/>
      <c r="I1699" s="1">
        <v>1</v>
      </c>
      <c r="K1699" s="45">
        <v>1</v>
      </c>
      <c r="L1699" s="22"/>
      <c r="M1699" s="22"/>
      <c r="N1699" s="45">
        <v>1</v>
      </c>
      <c r="R1699" s="45">
        <v>1</v>
      </c>
      <c r="S1699" s="45"/>
    </row>
    <row r="1700" spans="1:19">
      <c r="A1700" s="6" t="s">
        <v>290</v>
      </c>
      <c r="B1700" s="6"/>
      <c r="C1700" s="6"/>
      <c r="D1700" s="6"/>
      <c r="E1700" s="61"/>
      <c r="F1700" s="1"/>
      <c r="G1700" s="61"/>
      <c r="H1700" s="1"/>
      <c r="I1700" s="1"/>
      <c r="K1700" s="45"/>
      <c r="L1700" s="22"/>
      <c r="M1700" s="22"/>
      <c r="N1700" s="45"/>
      <c r="R1700" s="45"/>
      <c r="S1700" s="45"/>
    </row>
    <row r="1701" spans="1:19">
      <c r="E1701" s="61"/>
      <c r="F1701" s="1"/>
      <c r="G1701" s="4"/>
      <c r="I1701" s="1"/>
      <c r="K1701" s="45"/>
      <c r="L1701" s="22"/>
      <c r="M1701" s="22"/>
      <c r="N1701" s="45"/>
      <c r="R1701" s="45"/>
      <c r="S1701" s="45"/>
    </row>
    <row r="1702" spans="1:19">
      <c r="A1702" s="7">
        <v>70</v>
      </c>
      <c r="B1702" s="4" t="s">
        <v>318</v>
      </c>
      <c r="E1702" s="61"/>
      <c r="F1702" s="1"/>
      <c r="G1702" s="4"/>
      <c r="I1702" s="1">
        <v>1</v>
      </c>
      <c r="K1702" s="45">
        <v>1</v>
      </c>
      <c r="L1702" s="22"/>
      <c r="M1702" s="22"/>
      <c r="N1702" s="45">
        <v>1</v>
      </c>
      <c r="R1702" s="45">
        <v>1</v>
      </c>
      <c r="S1702" s="45"/>
    </row>
    <row r="1703" spans="1:19">
      <c r="A1703" s="7">
        <v>700</v>
      </c>
      <c r="B1703" s="4" t="s">
        <v>318</v>
      </c>
      <c r="C1703" s="61">
        <v>0</v>
      </c>
      <c r="D1703" s="1"/>
      <c r="E1703" s="61">
        <v>0</v>
      </c>
      <c r="F1703" s="1"/>
      <c r="G1703" s="61">
        <v>1</v>
      </c>
      <c r="H1703" s="1"/>
      <c r="I1703" s="1"/>
      <c r="K1703" s="45"/>
      <c r="L1703" s="22"/>
      <c r="M1703" s="22"/>
      <c r="N1703" s="45"/>
      <c r="R1703" s="45"/>
      <c r="S1703" s="45"/>
    </row>
    <row r="1704" spans="1:19">
      <c r="A1704" s="7"/>
      <c r="C1704" s="61"/>
      <c r="D1704" s="1"/>
      <c r="E1704" s="61"/>
      <c r="F1704" s="1"/>
      <c r="G1704" s="61"/>
      <c r="H1704" s="1"/>
      <c r="I1704" s="1"/>
      <c r="K1704" s="45"/>
      <c r="L1704" s="22"/>
      <c r="M1704" s="22"/>
      <c r="N1704" s="45"/>
      <c r="R1704" s="45"/>
      <c r="S1704" s="45"/>
    </row>
    <row r="1705" spans="1:19">
      <c r="A1705" s="7">
        <v>73</v>
      </c>
      <c r="B1705" s="4" t="s">
        <v>403</v>
      </c>
      <c r="C1705" s="61"/>
      <c r="D1705" s="1"/>
      <c r="E1705" s="61"/>
      <c r="F1705" s="1"/>
      <c r="G1705" s="61"/>
      <c r="H1705" s="1"/>
      <c r="I1705" s="1">
        <v>1</v>
      </c>
      <c r="K1705" s="45">
        <v>1</v>
      </c>
      <c r="L1705" s="22"/>
      <c r="M1705" s="22"/>
      <c r="N1705" s="45">
        <v>1</v>
      </c>
      <c r="R1705" s="45">
        <v>1</v>
      </c>
      <c r="S1705" s="45"/>
    </row>
    <row r="1706" spans="1:19">
      <c r="A1706" s="7">
        <v>730</v>
      </c>
      <c r="B1706" s="4" t="s">
        <v>404</v>
      </c>
      <c r="C1706" s="61">
        <v>0</v>
      </c>
      <c r="D1706" s="1"/>
      <c r="E1706" s="61">
        <v>0</v>
      </c>
      <c r="F1706" s="1"/>
      <c r="G1706" s="61">
        <v>1</v>
      </c>
      <c r="H1706" s="1"/>
      <c r="I1706" s="1"/>
      <c r="K1706" s="45"/>
      <c r="L1706" s="22"/>
      <c r="M1706" s="22"/>
      <c r="N1706" s="45"/>
      <c r="R1706" s="45"/>
      <c r="S1706" s="45"/>
    </row>
    <row r="1707" spans="1:19">
      <c r="A1707" s="7"/>
      <c r="C1707" s="61"/>
      <c r="D1707" s="1"/>
      <c r="E1707" s="61"/>
      <c r="F1707" s="1"/>
      <c r="G1707" s="61"/>
      <c r="H1707" s="1"/>
      <c r="I1707" s="1"/>
      <c r="K1707" s="45"/>
      <c r="L1707" s="22"/>
      <c r="M1707" s="22"/>
      <c r="N1707" s="45"/>
      <c r="R1707" s="45"/>
      <c r="S1707" s="45"/>
    </row>
    <row r="1708" spans="1:19">
      <c r="A1708" s="7">
        <v>74</v>
      </c>
      <c r="B1708" s="4" t="s">
        <v>49</v>
      </c>
      <c r="C1708" s="61"/>
      <c r="D1708" s="1"/>
      <c r="E1708" s="61"/>
      <c r="F1708" s="1"/>
      <c r="G1708" s="61"/>
      <c r="H1708" s="1"/>
      <c r="I1708" s="1">
        <v>1</v>
      </c>
      <c r="K1708" s="45">
        <v>1</v>
      </c>
      <c r="L1708" s="22"/>
      <c r="M1708" s="22"/>
      <c r="N1708" s="45">
        <v>1</v>
      </c>
      <c r="R1708" s="45">
        <v>1</v>
      </c>
      <c r="S1708" s="45"/>
    </row>
    <row r="1709" spans="1:19">
      <c r="A1709" s="7">
        <v>740</v>
      </c>
      <c r="B1709" s="4" t="s">
        <v>50</v>
      </c>
      <c r="C1709" s="61">
        <v>0</v>
      </c>
      <c r="D1709" s="1"/>
      <c r="E1709" s="61">
        <v>0</v>
      </c>
      <c r="F1709" s="1"/>
      <c r="G1709" s="61">
        <v>1</v>
      </c>
      <c r="H1709" s="1"/>
      <c r="I1709" s="1"/>
      <c r="K1709" s="45"/>
      <c r="L1709" s="22"/>
      <c r="M1709" s="22"/>
      <c r="N1709" s="45"/>
      <c r="R1709" s="45"/>
      <c r="S1709" s="45"/>
    </row>
    <row r="1710" spans="1:19">
      <c r="A1710" s="7"/>
      <c r="C1710" s="61"/>
      <c r="D1710" s="1"/>
      <c r="E1710" s="61"/>
      <c r="F1710" s="1"/>
      <c r="G1710" s="61"/>
      <c r="H1710" s="1"/>
      <c r="I1710" s="1"/>
      <c r="K1710" s="45"/>
      <c r="L1710" s="22"/>
      <c r="M1710" s="22"/>
      <c r="N1710" s="45"/>
      <c r="R1710" s="45"/>
      <c r="S1710" s="45"/>
    </row>
    <row r="1711" spans="1:19">
      <c r="A1711" s="7">
        <v>75</v>
      </c>
      <c r="B1711" s="4" t="s">
        <v>291</v>
      </c>
      <c r="C1711" s="61"/>
      <c r="D1711" s="1"/>
      <c r="E1711" s="61"/>
      <c r="F1711" s="1"/>
      <c r="G1711" s="61"/>
      <c r="H1711" s="1"/>
      <c r="I1711" s="1">
        <v>1</v>
      </c>
      <c r="K1711" s="45">
        <v>1</v>
      </c>
      <c r="L1711" s="22"/>
      <c r="M1711" s="22"/>
      <c r="N1711" s="45">
        <v>1</v>
      </c>
      <c r="R1711" s="45">
        <v>1</v>
      </c>
      <c r="S1711" s="45"/>
    </row>
    <row r="1712" spans="1:19">
      <c r="A1712" s="7">
        <v>750</v>
      </c>
      <c r="B1712" s="4" t="s">
        <v>51</v>
      </c>
      <c r="C1712" s="61">
        <v>0</v>
      </c>
      <c r="D1712" s="1"/>
      <c r="E1712" s="61">
        <v>0</v>
      </c>
      <c r="F1712" s="1"/>
      <c r="G1712" s="61">
        <v>1</v>
      </c>
      <c r="H1712" s="1"/>
      <c r="I1712" s="1"/>
      <c r="K1712" s="45"/>
      <c r="L1712" s="22"/>
      <c r="M1712" s="22"/>
      <c r="N1712" s="45"/>
      <c r="R1712" s="45"/>
      <c r="S1712" s="45"/>
    </row>
    <row r="1713" spans="1:19">
      <c r="A1713" s="7"/>
      <c r="C1713" s="61"/>
      <c r="D1713" s="1"/>
      <c r="E1713" s="61"/>
      <c r="F1713" s="1"/>
      <c r="G1713" s="61"/>
      <c r="H1713" s="1"/>
      <c r="I1713" s="1"/>
      <c r="K1713" s="45"/>
      <c r="L1713" s="22"/>
      <c r="M1713" s="22"/>
      <c r="N1713" s="45"/>
      <c r="R1713" s="45"/>
      <c r="S1713" s="45"/>
    </row>
    <row r="1714" spans="1:19">
      <c r="A1714" s="7">
        <v>76</v>
      </c>
      <c r="B1714" s="4" t="s">
        <v>282</v>
      </c>
      <c r="C1714" s="61"/>
      <c r="D1714" s="1"/>
      <c r="E1714" s="61"/>
      <c r="F1714" s="1"/>
      <c r="G1714" s="61"/>
      <c r="H1714" s="1"/>
      <c r="I1714" s="1">
        <v>1</v>
      </c>
      <c r="K1714" s="45">
        <v>1</v>
      </c>
      <c r="L1714" s="22"/>
      <c r="M1714" s="22"/>
      <c r="N1714" s="45">
        <v>1</v>
      </c>
      <c r="R1714" s="45">
        <v>1</v>
      </c>
      <c r="S1714" s="45"/>
    </row>
    <row r="1715" spans="1:19">
      <c r="A1715" s="7">
        <v>762</v>
      </c>
      <c r="B1715" s="4" t="s">
        <v>283</v>
      </c>
      <c r="C1715" s="61">
        <v>0</v>
      </c>
      <c r="D1715" s="1"/>
      <c r="E1715" s="61">
        <v>0</v>
      </c>
      <c r="F1715" s="1"/>
      <c r="G1715" s="61">
        <v>1</v>
      </c>
      <c r="H1715" s="1"/>
      <c r="I1715" s="1"/>
      <c r="K1715" s="45"/>
      <c r="L1715" s="22"/>
      <c r="M1715" s="22"/>
      <c r="N1715" s="45"/>
      <c r="R1715" s="45"/>
      <c r="S1715" s="45"/>
    </row>
    <row r="1716" spans="1:19">
      <c r="A1716" s="7"/>
      <c r="C1716" s="61"/>
      <c r="D1716" s="1"/>
      <c r="E1716" s="61"/>
      <c r="F1716" s="1"/>
      <c r="G1716" s="61"/>
      <c r="H1716" s="1"/>
      <c r="I1716" s="1"/>
      <c r="K1716" s="45"/>
      <c r="L1716" s="22"/>
      <c r="M1716" s="22"/>
      <c r="N1716" s="45"/>
      <c r="R1716" s="45"/>
      <c r="S1716" s="45"/>
    </row>
    <row r="1717" spans="1:19">
      <c r="A1717" s="7">
        <v>77</v>
      </c>
      <c r="B1717" s="4" t="s">
        <v>309</v>
      </c>
      <c r="C1717" s="61"/>
      <c r="D1717" s="1"/>
      <c r="E1717" s="61"/>
      <c r="F1717" s="1"/>
      <c r="G1717" s="61"/>
      <c r="H1717" s="1"/>
      <c r="I1717" s="1">
        <v>1</v>
      </c>
      <c r="K1717" s="45">
        <v>1</v>
      </c>
      <c r="L1717" s="22"/>
      <c r="M1717" s="22"/>
      <c r="N1717" s="45">
        <v>1</v>
      </c>
      <c r="R1717" s="45">
        <v>1</v>
      </c>
      <c r="S1717" s="45"/>
    </row>
    <row r="1718" spans="1:19">
      <c r="A1718" s="7">
        <v>770</v>
      </c>
      <c r="B1718" s="4" t="s">
        <v>405</v>
      </c>
      <c r="C1718" s="61">
        <v>0</v>
      </c>
      <c r="D1718" s="1"/>
      <c r="E1718" s="61">
        <v>0</v>
      </c>
      <c r="F1718" s="1"/>
      <c r="G1718" s="61">
        <v>0</v>
      </c>
      <c r="H1718" s="1"/>
      <c r="I1718" s="1"/>
      <c r="K1718" s="22"/>
      <c r="L1718" s="22"/>
      <c r="M1718" s="22"/>
      <c r="R1718" s="45"/>
      <c r="S1718" s="45"/>
    </row>
    <row r="1719" spans="1:19">
      <c r="A1719" s="7"/>
      <c r="C1719" s="61"/>
      <c r="D1719" s="1"/>
      <c r="E1719" s="61"/>
      <c r="F1719" s="1"/>
      <c r="G1719" s="61"/>
      <c r="H1719" s="1"/>
      <c r="I1719" s="66"/>
      <c r="J1719" s="60">
        <v>7</v>
      </c>
      <c r="K1719" s="22"/>
      <c r="L1719" s="46">
        <v>7</v>
      </c>
      <c r="M1719" s="58"/>
      <c r="O1719" s="46">
        <v>7</v>
      </c>
      <c r="P1719" s="58"/>
      <c r="Q1719" s="58"/>
      <c r="R1719" s="45"/>
      <c r="S1719" s="46">
        <v>7</v>
      </c>
    </row>
    <row r="1720" spans="1:19">
      <c r="A1720" s="7">
        <v>78</v>
      </c>
      <c r="B1720" s="4" t="s">
        <v>310</v>
      </c>
      <c r="C1720" s="61"/>
      <c r="D1720" s="1"/>
      <c r="E1720" s="61"/>
      <c r="F1720" s="1"/>
      <c r="G1720" s="61"/>
      <c r="H1720" s="1"/>
      <c r="I1720" s="1"/>
      <c r="K1720" s="22"/>
      <c r="L1720" s="22"/>
      <c r="M1720" s="22"/>
    </row>
    <row r="1721" spans="1:19">
      <c r="A1721" s="7">
        <v>789</v>
      </c>
      <c r="B1721" s="4" t="s">
        <v>406</v>
      </c>
      <c r="C1721" s="61">
        <v>0</v>
      </c>
      <c r="D1721" s="1"/>
      <c r="E1721" s="61">
        <v>0</v>
      </c>
      <c r="F1721" s="1"/>
      <c r="G1721" s="61">
        <v>1</v>
      </c>
      <c r="H1721" s="1"/>
      <c r="I1721" s="66"/>
      <c r="J1721" s="60">
        <v>50029</v>
      </c>
      <c r="K1721" s="22"/>
      <c r="L1721" s="14">
        <v>252232.54</v>
      </c>
      <c r="M1721" s="15"/>
      <c r="O1721" s="14">
        <v>32</v>
      </c>
      <c r="P1721" s="15"/>
      <c r="Q1721" s="15"/>
      <c r="S1721" s="14">
        <v>41618.89</v>
      </c>
    </row>
    <row r="1722" spans="1:19">
      <c r="C1722" s="61"/>
      <c r="D1722" s="1"/>
      <c r="E1722" s="61"/>
      <c r="F1722" s="1"/>
      <c r="G1722" s="61"/>
      <c r="H1722" s="1"/>
      <c r="I1722" s="1"/>
      <c r="J1722" s="17"/>
      <c r="K1722" s="22"/>
      <c r="L1722" s="22"/>
      <c r="M1722" s="22"/>
    </row>
    <row r="1723" spans="1:19">
      <c r="B1723" s="5" t="s">
        <v>243</v>
      </c>
      <c r="C1723" s="61"/>
      <c r="D1723" s="14">
        <f>SUM(C1703:C1721)</f>
        <v>0</v>
      </c>
      <c r="E1723" s="61"/>
      <c r="F1723" s="14">
        <v>0</v>
      </c>
      <c r="G1723" s="62"/>
      <c r="H1723" s="60">
        <f>SUM(G1703:G1721)</f>
        <v>6</v>
      </c>
      <c r="I1723" s="1"/>
      <c r="K1723" s="22"/>
      <c r="L1723" s="22"/>
      <c r="M1723" s="22"/>
    </row>
    <row r="1724" spans="1:19">
      <c r="E1724" s="61"/>
      <c r="F1724" s="1"/>
      <c r="G1724" s="61"/>
      <c r="H1724" s="1"/>
      <c r="I1724" s="1"/>
      <c r="K1724" s="22"/>
      <c r="L1724" s="22"/>
      <c r="M1724" s="22"/>
    </row>
    <row r="1725" spans="1:19">
      <c r="B1725" s="5" t="s">
        <v>304</v>
      </c>
      <c r="C1725" s="5"/>
      <c r="D1725" s="14">
        <f>+D1723+D1698</f>
        <v>0</v>
      </c>
      <c r="E1725" s="61"/>
      <c r="F1725" s="14">
        <v>37200</v>
      </c>
      <c r="G1725" s="62"/>
      <c r="H1725" s="60">
        <f>+H1723+H1698</f>
        <v>6</v>
      </c>
      <c r="I1725" s="1"/>
      <c r="K1725" s="22"/>
      <c r="L1725" s="22"/>
      <c r="M1725" s="22"/>
    </row>
    <row r="1726" spans="1:19">
      <c r="A1726" s="17"/>
      <c r="B1726" s="17"/>
      <c r="C1726" s="17"/>
      <c r="D1726" s="17"/>
      <c r="E1726" s="61"/>
      <c r="F1726" s="1"/>
      <c r="G1726" s="61"/>
      <c r="H1726" s="1"/>
      <c r="I1726" s="1"/>
      <c r="J1726" s="17"/>
      <c r="K1726" s="22"/>
      <c r="L1726" s="22"/>
      <c r="M1726" s="22"/>
    </row>
    <row r="1727" spans="1:19">
      <c r="A1727" s="6" t="s">
        <v>305</v>
      </c>
      <c r="E1727" s="61"/>
      <c r="F1727" s="1"/>
      <c r="G1727" s="61"/>
      <c r="H1727" s="1"/>
      <c r="I1727" s="1"/>
      <c r="K1727" s="22"/>
      <c r="L1727" s="22"/>
      <c r="M1727" s="22"/>
    </row>
    <row r="1728" spans="1:19">
      <c r="E1728" s="61"/>
      <c r="F1728" s="1"/>
      <c r="G1728" s="61"/>
      <c r="H1728" s="1"/>
      <c r="I1728" s="1">
        <v>1</v>
      </c>
      <c r="K1728" s="19">
        <v>1</v>
      </c>
      <c r="L1728" s="22"/>
      <c r="M1728" s="22"/>
      <c r="N1728" s="19">
        <v>1</v>
      </c>
      <c r="R1728" s="19">
        <v>1</v>
      </c>
    </row>
    <row r="1729" spans="1:26">
      <c r="A1729" s="6" t="s">
        <v>257</v>
      </c>
      <c r="E1729" s="61"/>
      <c r="F1729" s="1"/>
      <c r="G1729" s="61"/>
      <c r="H1729" s="1"/>
      <c r="I1729" s="1">
        <v>1</v>
      </c>
      <c r="K1729" s="19">
        <v>1</v>
      </c>
      <c r="L1729" s="22"/>
      <c r="M1729" s="22"/>
      <c r="N1729" s="19">
        <v>1</v>
      </c>
      <c r="R1729" s="19">
        <v>1</v>
      </c>
    </row>
    <row r="1730" spans="1:26">
      <c r="A1730" s="17"/>
      <c r="B1730" s="17"/>
      <c r="C1730" s="17"/>
      <c r="D1730" s="17"/>
      <c r="E1730" s="61"/>
      <c r="F1730" s="1"/>
      <c r="G1730" s="4"/>
      <c r="I1730" s="1">
        <v>1</v>
      </c>
      <c r="K1730" s="19">
        <v>1</v>
      </c>
      <c r="L1730" s="22"/>
      <c r="M1730" s="22"/>
      <c r="N1730" s="19">
        <v>1</v>
      </c>
      <c r="R1730" s="19">
        <v>1</v>
      </c>
    </row>
    <row r="1731" spans="1:26">
      <c r="A1731" s="7">
        <v>20</v>
      </c>
      <c r="B1731" s="4" t="s">
        <v>153</v>
      </c>
      <c r="E1731" s="61"/>
      <c r="F1731" s="1"/>
      <c r="G1731" s="4"/>
      <c r="I1731" s="1">
        <v>1</v>
      </c>
      <c r="K1731" s="19">
        <v>1</v>
      </c>
      <c r="L1731" s="22"/>
      <c r="M1731" s="22"/>
      <c r="N1731" s="19">
        <v>1</v>
      </c>
      <c r="R1731" s="19">
        <v>1</v>
      </c>
    </row>
    <row r="1732" spans="1:26">
      <c r="A1732" s="7">
        <v>200</v>
      </c>
      <c r="B1732" s="4" t="s">
        <v>407</v>
      </c>
      <c r="C1732" s="61">
        <v>0</v>
      </c>
      <c r="D1732" s="1"/>
      <c r="E1732" s="61">
        <v>0</v>
      </c>
      <c r="F1732" s="1"/>
      <c r="G1732" s="61">
        <v>0</v>
      </c>
      <c r="H1732" s="1"/>
      <c r="I1732" s="1">
        <v>1</v>
      </c>
      <c r="K1732" s="19">
        <v>1</v>
      </c>
      <c r="L1732" s="22"/>
      <c r="M1732" s="22"/>
      <c r="N1732" s="19">
        <v>1</v>
      </c>
      <c r="R1732" s="19">
        <v>1</v>
      </c>
    </row>
    <row r="1733" spans="1:26">
      <c r="A1733" s="7">
        <v>202</v>
      </c>
      <c r="B1733" s="4" t="s">
        <v>408</v>
      </c>
      <c r="C1733" s="61">
        <v>0</v>
      </c>
      <c r="D1733" s="1"/>
      <c r="E1733" s="61">
        <v>0</v>
      </c>
      <c r="F1733" s="1"/>
      <c r="G1733" s="61">
        <v>0</v>
      </c>
      <c r="H1733" s="1"/>
      <c r="I1733" s="1">
        <v>1</v>
      </c>
      <c r="K1733" s="19">
        <v>1</v>
      </c>
      <c r="L1733" s="22"/>
      <c r="M1733" s="22"/>
      <c r="N1733" s="19">
        <v>1</v>
      </c>
      <c r="R1733" s="19">
        <v>1</v>
      </c>
    </row>
    <row r="1734" spans="1:26">
      <c r="A1734" s="7">
        <v>203</v>
      </c>
      <c r="B1734" s="4" t="s">
        <v>409</v>
      </c>
      <c r="C1734" s="61">
        <v>0</v>
      </c>
      <c r="D1734" s="1"/>
      <c r="E1734" s="61">
        <v>0</v>
      </c>
      <c r="F1734" s="1"/>
      <c r="G1734" s="61">
        <v>0</v>
      </c>
      <c r="H1734" s="1"/>
      <c r="I1734" s="1">
        <v>1</v>
      </c>
      <c r="K1734" s="19">
        <v>1</v>
      </c>
      <c r="L1734" s="22"/>
      <c r="M1734" s="22"/>
      <c r="N1734" s="19">
        <v>1</v>
      </c>
      <c r="R1734" s="19">
        <v>1</v>
      </c>
    </row>
    <row r="1735" spans="1:26">
      <c r="A1735" s="7">
        <v>204</v>
      </c>
      <c r="B1735" s="4" t="s">
        <v>410</v>
      </c>
      <c r="C1735" s="61">
        <v>0</v>
      </c>
      <c r="D1735" s="1"/>
      <c r="E1735" s="61">
        <v>0</v>
      </c>
      <c r="F1735" s="1"/>
      <c r="G1735" s="61">
        <v>0</v>
      </c>
      <c r="H1735" s="1"/>
      <c r="I1735" s="1">
        <v>0.5</v>
      </c>
      <c r="K1735" s="19">
        <v>0.5</v>
      </c>
      <c r="L1735" s="22"/>
      <c r="M1735" s="22"/>
      <c r="N1735" s="19">
        <v>0.5</v>
      </c>
      <c r="R1735" s="19"/>
    </row>
    <row r="1736" spans="1:26">
      <c r="A1736" s="7">
        <v>205</v>
      </c>
      <c r="B1736" s="4" t="s">
        <v>411</v>
      </c>
      <c r="C1736" s="61">
        <v>0</v>
      </c>
      <c r="D1736" s="1"/>
      <c r="E1736" s="61">
        <v>0</v>
      </c>
      <c r="F1736" s="1"/>
      <c r="G1736" s="61">
        <v>0</v>
      </c>
      <c r="H1736" s="1"/>
      <c r="I1736" s="1"/>
      <c r="K1736" s="19"/>
      <c r="L1736" s="22"/>
      <c r="M1736" s="22"/>
      <c r="N1736" s="19"/>
      <c r="R1736" s="19"/>
    </row>
    <row r="1737" spans="1:26">
      <c r="A1737" s="7">
        <v>206</v>
      </c>
      <c r="B1737" s="4" t="s">
        <v>412</v>
      </c>
      <c r="C1737" s="61">
        <v>0</v>
      </c>
      <c r="D1737" s="1"/>
      <c r="E1737" s="61">
        <v>0</v>
      </c>
      <c r="F1737" s="1"/>
      <c r="G1737" s="61">
        <v>0</v>
      </c>
      <c r="H1737" s="1"/>
      <c r="I1737" s="1"/>
      <c r="K1737" s="19"/>
      <c r="L1737" s="22"/>
      <c r="M1737" s="22"/>
      <c r="N1737" s="19"/>
    </row>
    <row r="1738" spans="1:26">
      <c r="A1738" s="7">
        <v>208</v>
      </c>
      <c r="B1738" s="4" t="s">
        <v>413</v>
      </c>
      <c r="C1738" s="61">
        <v>0</v>
      </c>
      <c r="D1738" s="1"/>
      <c r="E1738" s="61">
        <v>0</v>
      </c>
      <c r="F1738" s="1"/>
      <c r="G1738" s="61">
        <v>0</v>
      </c>
      <c r="H1738" s="1"/>
      <c r="I1738" s="1">
        <v>1</v>
      </c>
      <c r="K1738" s="19">
        <v>1</v>
      </c>
      <c r="L1738" s="22"/>
      <c r="M1738" s="22"/>
      <c r="N1738" s="19">
        <v>1</v>
      </c>
      <c r="R1738" s="19">
        <v>1</v>
      </c>
    </row>
    <row r="1739" spans="1:26">
      <c r="A1739" s="7">
        <v>209</v>
      </c>
      <c r="B1739" s="4" t="s">
        <v>101</v>
      </c>
      <c r="C1739" s="61">
        <v>0</v>
      </c>
      <c r="D1739" s="1"/>
      <c r="E1739" s="61">
        <v>0</v>
      </c>
      <c r="F1739" s="1"/>
      <c r="G1739" s="61">
        <v>0</v>
      </c>
      <c r="H1739" s="1"/>
      <c r="I1739" s="1">
        <v>1</v>
      </c>
      <c r="K1739" s="19">
        <v>1</v>
      </c>
      <c r="L1739" s="22"/>
      <c r="M1739" s="22"/>
      <c r="N1739" s="19">
        <v>1</v>
      </c>
      <c r="R1739" s="19">
        <v>1</v>
      </c>
    </row>
    <row r="1740" spans="1:26">
      <c r="A1740" s="7"/>
      <c r="C1740" s="61"/>
      <c r="D1740" s="1"/>
      <c r="E1740" s="61"/>
      <c r="F1740" s="1"/>
      <c r="G1740" s="61"/>
      <c r="H1740" s="1"/>
      <c r="I1740" s="1">
        <v>1</v>
      </c>
      <c r="K1740" s="19">
        <v>1</v>
      </c>
      <c r="L1740" s="22"/>
      <c r="M1740" s="22"/>
      <c r="N1740" s="19">
        <v>1</v>
      </c>
      <c r="R1740" s="19">
        <v>1</v>
      </c>
    </row>
    <row r="1741" spans="1:26">
      <c r="A1741" s="7">
        <v>21</v>
      </c>
      <c r="B1741" s="4" t="s">
        <v>261</v>
      </c>
      <c r="C1741" s="61"/>
      <c r="D1741" s="1"/>
      <c r="E1741" s="61"/>
      <c r="F1741" s="1"/>
      <c r="G1741" s="61"/>
      <c r="H1741" s="1"/>
      <c r="I1741" s="1">
        <v>1</v>
      </c>
      <c r="K1741" s="19">
        <v>1</v>
      </c>
      <c r="L1741" s="22"/>
      <c r="M1741" s="22"/>
      <c r="N1741" s="19">
        <v>1</v>
      </c>
      <c r="R1741" s="19">
        <v>1</v>
      </c>
    </row>
    <row r="1742" spans="1:26">
      <c r="A1742" s="7">
        <v>210</v>
      </c>
      <c r="B1742" s="4" t="s">
        <v>414</v>
      </c>
      <c r="C1742" s="61">
        <v>0</v>
      </c>
      <c r="D1742" s="1"/>
      <c r="E1742" s="61">
        <v>0</v>
      </c>
      <c r="F1742" s="1"/>
      <c r="G1742" s="61">
        <v>0</v>
      </c>
      <c r="H1742" s="1"/>
      <c r="I1742" s="1">
        <v>1</v>
      </c>
      <c r="K1742" s="19">
        <v>1</v>
      </c>
      <c r="L1742" s="22"/>
      <c r="M1742" s="22"/>
      <c r="N1742" s="19">
        <v>1</v>
      </c>
      <c r="R1742" s="19">
        <v>1</v>
      </c>
    </row>
    <row r="1743" spans="1:26">
      <c r="A1743" s="7">
        <v>212</v>
      </c>
      <c r="B1743" s="4" t="s">
        <v>415</v>
      </c>
      <c r="C1743" s="61">
        <v>0</v>
      </c>
      <c r="D1743" s="1"/>
      <c r="E1743" s="61">
        <v>0</v>
      </c>
      <c r="F1743" s="1"/>
      <c r="G1743" s="61">
        <v>0</v>
      </c>
      <c r="H1743" s="1"/>
      <c r="I1743" s="1">
        <v>1</v>
      </c>
      <c r="K1743" s="19">
        <v>1</v>
      </c>
      <c r="L1743" s="22"/>
      <c r="M1743" s="22"/>
      <c r="N1743" s="19">
        <v>1</v>
      </c>
      <c r="R1743" s="19">
        <v>1</v>
      </c>
    </row>
    <row r="1744" spans="1:26">
      <c r="A1744" s="7">
        <v>213</v>
      </c>
      <c r="B1744" s="4" t="s">
        <v>416</v>
      </c>
      <c r="C1744" s="61">
        <v>0</v>
      </c>
      <c r="D1744" s="1"/>
      <c r="E1744" s="61">
        <v>0</v>
      </c>
      <c r="F1744" s="1"/>
      <c r="G1744" s="61">
        <v>0</v>
      </c>
      <c r="H1744" s="1"/>
      <c r="I1744" s="1">
        <v>1</v>
      </c>
      <c r="K1744" s="19">
        <v>1</v>
      </c>
      <c r="L1744" s="22"/>
      <c r="M1744" s="22"/>
      <c r="N1744" s="19">
        <v>1</v>
      </c>
      <c r="R1744" s="19">
        <v>1</v>
      </c>
      <c r="Y1744" s="22"/>
      <c r="Z1744" s="22"/>
    </row>
    <row r="1745" spans="1:26">
      <c r="A1745" s="7">
        <v>214</v>
      </c>
      <c r="B1745" s="4" t="s">
        <v>417</v>
      </c>
      <c r="C1745" s="61">
        <v>0</v>
      </c>
      <c r="D1745" s="1"/>
      <c r="E1745" s="61">
        <v>0</v>
      </c>
      <c r="F1745" s="1"/>
      <c r="G1745" s="61">
        <v>0</v>
      </c>
      <c r="H1745" s="1"/>
      <c r="I1745" s="1"/>
      <c r="K1745" s="19"/>
      <c r="L1745" s="22"/>
      <c r="M1745" s="22"/>
      <c r="N1745" s="19"/>
      <c r="R1745" s="19"/>
      <c r="Y1745" s="22"/>
      <c r="Z1745" s="22"/>
    </row>
    <row r="1746" spans="1:26">
      <c r="A1746" s="7">
        <v>215</v>
      </c>
      <c r="B1746" s="4" t="s">
        <v>418</v>
      </c>
      <c r="C1746" s="61">
        <v>0</v>
      </c>
      <c r="D1746" s="1"/>
      <c r="E1746" s="61">
        <v>0</v>
      </c>
      <c r="F1746" s="1"/>
      <c r="G1746" s="61">
        <v>0</v>
      </c>
      <c r="H1746" s="1"/>
      <c r="I1746" s="1"/>
      <c r="K1746" s="19"/>
      <c r="L1746" s="22"/>
      <c r="M1746" s="22"/>
      <c r="N1746" s="19"/>
      <c r="R1746" s="19"/>
      <c r="Y1746" s="22"/>
      <c r="Z1746" s="22"/>
    </row>
    <row r="1747" spans="1:26">
      <c r="A1747" s="7">
        <v>216</v>
      </c>
      <c r="B1747" s="4" t="s">
        <v>419</v>
      </c>
      <c r="C1747" s="61">
        <v>0</v>
      </c>
      <c r="D1747" s="1"/>
      <c r="E1747" s="61">
        <v>0</v>
      </c>
      <c r="F1747" s="1"/>
      <c r="G1747" s="61">
        <v>0</v>
      </c>
      <c r="H1747" s="1"/>
      <c r="I1747" s="1"/>
      <c r="K1747" s="19"/>
      <c r="L1747" s="22"/>
      <c r="M1747" s="22"/>
      <c r="N1747" s="19"/>
      <c r="Y1747" s="22"/>
      <c r="Z1747" s="22"/>
    </row>
    <row r="1748" spans="1:26">
      <c r="A1748" s="7">
        <v>219</v>
      </c>
      <c r="B1748" s="4" t="s">
        <v>420</v>
      </c>
      <c r="C1748" s="61">
        <v>0</v>
      </c>
      <c r="D1748" s="1"/>
      <c r="E1748" s="61">
        <v>0</v>
      </c>
      <c r="F1748" s="1"/>
      <c r="G1748" s="61">
        <v>0</v>
      </c>
      <c r="H1748" s="1"/>
      <c r="I1748" s="1">
        <v>1</v>
      </c>
      <c r="K1748" s="19">
        <v>1</v>
      </c>
      <c r="L1748" s="22"/>
      <c r="M1748" s="22"/>
      <c r="N1748" s="19">
        <v>1</v>
      </c>
      <c r="R1748" s="19">
        <v>1</v>
      </c>
      <c r="Y1748" s="22"/>
      <c r="Z1748" s="22"/>
    </row>
    <row r="1749" spans="1:26">
      <c r="C1749" s="61"/>
      <c r="D1749" s="1"/>
      <c r="E1749" s="61"/>
      <c r="F1749" s="1"/>
      <c r="G1749" s="61"/>
      <c r="H1749" s="1"/>
      <c r="I1749" s="1">
        <v>1</v>
      </c>
      <c r="K1749" s="19">
        <v>1</v>
      </c>
      <c r="L1749" s="22"/>
      <c r="M1749" s="22"/>
      <c r="N1749" s="19">
        <v>1</v>
      </c>
      <c r="R1749" s="19">
        <v>1</v>
      </c>
      <c r="Y1749" s="22"/>
      <c r="Z1749" s="22"/>
    </row>
    <row r="1750" spans="1:26">
      <c r="A1750" s="7">
        <v>22</v>
      </c>
      <c r="B1750" s="4" t="s">
        <v>262</v>
      </c>
      <c r="C1750" s="61"/>
      <c r="D1750" s="1"/>
      <c r="E1750" s="61"/>
      <c r="F1750" s="1"/>
      <c r="G1750" s="61"/>
      <c r="H1750" s="1"/>
      <c r="I1750" s="1">
        <v>1</v>
      </c>
      <c r="K1750" s="19">
        <v>1</v>
      </c>
      <c r="L1750" s="33"/>
      <c r="M1750" s="33"/>
      <c r="N1750" s="19">
        <v>1</v>
      </c>
      <c r="O1750" s="33"/>
      <c r="P1750" s="33"/>
      <c r="Q1750" s="33"/>
      <c r="R1750" s="19">
        <v>1</v>
      </c>
      <c r="V1750" s="22"/>
      <c r="W1750" s="22"/>
      <c r="X1750" s="22"/>
      <c r="Y1750" s="22"/>
      <c r="Z1750" s="22"/>
    </row>
    <row r="1751" spans="1:26">
      <c r="A1751" s="7">
        <v>220</v>
      </c>
      <c r="B1751" s="4" t="s">
        <v>263</v>
      </c>
      <c r="C1751" s="61">
        <v>0</v>
      </c>
      <c r="D1751" s="1"/>
      <c r="E1751" s="61">
        <v>0</v>
      </c>
      <c r="F1751" s="1"/>
      <c r="G1751" s="61"/>
      <c r="H1751" s="1"/>
      <c r="I1751" s="1"/>
      <c r="K1751" s="19"/>
      <c r="L1751" s="33"/>
      <c r="M1751" s="33"/>
      <c r="N1751" s="19"/>
      <c r="O1751" s="33"/>
      <c r="P1751" s="33"/>
      <c r="Q1751" s="33"/>
      <c r="R1751" s="19"/>
      <c r="V1751" s="22"/>
      <c r="W1751" s="22"/>
      <c r="X1751" s="22"/>
      <c r="Y1751" s="22"/>
      <c r="Z1751" s="22"/>
    </row>
    <row r="1752" spans="1:26">
      <c r="A1752" s="7" t="s">
        <v>355</v>
      </c>
      <c r="B1752" s="4" t="s">
        <v>358</v>
      </c>
      <c r="C1752" s="61">
        <v>0</v>
      </c>
      <c r="D1752" s="1"/>
      <c r="E1752" s="61">
        <v>0</v>
      </c>
      <c r="F1752" s="1"/>
      <c r="G1752" s="61">
        <v>0</v>
      </c>
      <c r="H1752" s="1"/>
      <c r="I1752" s="1">
        <v>1</v>
      </c>
      <c r="K1752" s="19">
        <v>1</v>
      </c>
      <c r="L1752" s="22"/>
      <c r="M1752" s="22"/>
      <c r="N1752" s="19">
        <v>1</v>
      </c>
      <c r="R1752" s="19">
        <v>1</v>
      </c>
      <c r="V1752" s="22"/>
      <c r="W1752" s="22"/>
      <c r="X1752" s="22"/>
      <c r="Y1752" s="22"/>
      <c r="Z1752" s="22"/>
    </row>
    <row r="1753" spans="1:26">
      <c r="A1753" s="7" t="s">
        <v>356</v>
      </c>
      <c r="B1753" s="4" t="s">
        <v>359</v>
      </c>
      <c r="C1753" s="61">
        <v>0</v>
      </c>
      <c r="D1753" s="1"/>
      <c r="E1753" s="61">
        <v>0</v>
      </c>
      <c r="F1753" s="1"/>
      <c r="G1753" s="61">
        <v>0</v>
      </c>
      <c r="H1753" s="1"/>
      <c r="I1753" s="1">
        <v>1</v>
      </c>
      <c r="K1753" s="19">
        <v>1</v>
      </c>
      <c r="L1753" s="22"/>
      <c r="M1753" s="22"/>
      <c r="N1753" s="19">
        <v>1</v>
      </c>
      <c r="R1753" s="19">
        <v>1</v>
      </c>
      <c r="V1753" s="22"/>
      <c r="W1753" s="22"/>
      <c r="X1753" s="22"/>
      <c r="Y1753" s="22"/>
      <c r="Z1753" s="22"/>
    </row>
    <row r="1754" spans="1:26">
      <c r="A1754" s="7" t="s">
        <v>264</v>
      </c>
      <c r="B1754" s="4" t="s">
        <v>360</v>
      </c>
      <c r="C1754" s="61">
        <v>0</v>
      </c>
      <c r="D1754" s="1"/>
      <c r="E1754" s="61">
        <v>0</v>
      </c>
      <c r="F1754" s="1"/>
      <c r="G1754" s="61">
        <v>0</v>
      </c>
      <c r="H1754" s="1"/>
      <c r="I1754" s="1">
        <v>1</v>
      </c>
      <c r="K1754" s="19">
        <v>1</v>
      </c>
      <c r="L1754" s="22"/>
      <c r="M1754" s="22"/>
      <c r="N1754" s="19">
        <v>1</v>
      </c>
      <c r="R1754" s="19">
        <v>1</v>
      </c>
      <c r="V1754" s="22"/>
      <c r="W1754" s="22"/>
      <c r="X1754" s="22"/>
      <c r="Y1754" s="22"/>
      <c r="Z1754" s="22"/>
    </row>
    <row r="1755" spans="1:26">
      <c r="A1755" s="7">
        <v>221</v>
      </c>
      <c r="B1755" s="4" t="s">
        <v>265</v>
      </c>
      <c r="C1755" s="61"/>
      <c r="D1755" s="1"/>
      <c r="E1755" s="61"/>
      <c r="F1755" s="1"/>
      <c r="G1755" s="61"/>
      <c r="H1755" s="1"/>
      <c r="I1755" s="1">
        <v>1</v>
      </c>
      <c r="K1755" s="19">
        <v>1</v>
      </c>
      <c r="L1755" s="22"/>
      <c r="M1755" s="22"/>
      <c r="N1755" s="19">
        <v>1</v>
      </c>
      <c r="V1755" s="22"/>
      <c r="W1755" s="22"/>
      <c r="X1755" s="22"/>
      <c r="Y1755" s="22"/>
      <c r="Z1755" s="22"/>
    </row>
    <row r="1756" spans="1:26">
      <c r="A1756" s="7" t="s">
        <v>41</v>
      </c>
      <c r="B1756" s="4" t="s">
        <v>363</v>
      </c>
      <c r="C1756" s="61">
        <f>[1]Pre2018!$C$193</f>
        <v>261198.03</v>
      </c>
      <c r="D1756" s="1"/>
      <c r="E1756" s="61">
        <v>384775.76</v>
      </c>
      <c r="F1756" s="1"/>
      <c r="G1756" s="61">
        <v>141078.91499955481</v>
      </c>
      <c r="H1756" s="1"/>
      <c r="I1756" s="1">
        <v>1</v>
      </c>
      <c r="K1756" s="19">
        <v>1</v>
      </c>
      <c r="L1756" s="22"/>
      <c r="M1756" s="22"/>
      <c r="N1756" s="19">
        <v>1</v>
      </c>
      <c r="R1756" s="19">
        <v>1</v>
      </c>
      <c r="V1756" s="22"/>
      <c r="W1756" s="22"/>
      <c r="X1756" s="22"/>
      <c r="Y1756" s="22"/>
      <c r="Z1756" s="22"/>
    </row>
    <row r="1757" spans="1:26">
      <c r="A1757" s="7" t="s">
        <v>266</v>
      </c>
      <c r="B1757" s="4" t="s">
        <v>364</v>
      </c>
      <c r="C1757" s="61">
        <f>[1]Pre2018!$C$196</f>
        <v>1101.5999999999999</v>
      </c>
      <c r="D1757" s="1"/>
      <c r="E1757" s="61">
        <v>1101.5999999999999</v>
      </c>
      <c r="F1757" s="1"/>
      <c r="G1757" s="61">
        <v>1101.5999999999999</v>
      </c>
      <c r="H1757" s="1"/>
      <c r="I1757" s="1">
        <v>1</v>
      </c>
      <c r="K1757" s="19">
        <v>1</v>
      </c>
      <c r="L1757" s="22"/>
      <c r="M1757" s="22"/>
      <c r="N1757" s="19">
        <v>1</v>
      </c>
      <c r="V1757" s="22"/>
      <c r="W1757" s="22"/>
      <c r="X1757" s="22"/>
      <c r="Y1757" s="22"/>
      <c r="Z1757" s="22"/>
    </row>
    <row r="1758" spans="1:26">
      <c r="A1758" s="7" t="s">
        <v>267</v>
      </c>
      <c r="B1758" s="4" t="s">
        <v>393</v>
      </c>
      <c r="C1758" s="61">
        <v>0</v>
      </c>
      <c r="D1758" s="1"/>
      <c r="E1758" s="61">
        <v>0</v>
      </c>
      <c r="F1758" s="1"/>
      <c r="G1758" s="61">
        <v>0</v>
      </c>
      <c r="H1758" s="1"/>
      <c r="I1758" s="1">
        <v>164631.48797094566</v>
      </c>
      <c r="K1758" s="19">
        <v>149461.73638135989</v>
      </c>
      <c r="L1758" s="22"/>
      <c r="M1758" s="22"/>
      <c r="N1758" s="19">
        <v>89680.429073939347</v>
      </c>
      <c r="R1758" s="19">
        <v>111143.60735549025</v>
      </c>
      <c r="V1758" s="22"/>
      <c r="W1758" s="22"/>
      <c r="X1758" s="22"/>
      <c r="Y1758" s="22"/>
      <c r="Z1758" s="22"/>
    </row>
    <row r="1759" spans="1:26">
      <c r="A1759" s="7" t="s">
        <v>102</v>
      </c>
      <c r="B1759" s="4" t="s">
        <v>103</v>
      </c>
      <c r="C1759" s="61">
        <v>0</v>
      </c>
      <c r="D1759" s="1"/>
      <c r="E1759" s="61">
        <v>0</v>
      </c>
      <c r="F1759" s="1"/>
      <c r="G1759" s="61">
        <v>0</v>
      </c>
      <c r="H1759" s="1"/>
      <c r="I1759" s="1">
        <v>1046.52</v>
      </c>
      <c r="K1759" s="19">
        <v>1020</v>
      </c>
      <c r="L1759" s="22"/>
      <c r="M1759" s="22"/>
      <c r="N1759" s="19">
        <v>1000</v>
      </c>
      <c r="R1759" s="19">
        <v>1000</v>
      </c>
      <c r="V1759" s="22"/>
      <c r="W1759" s="22"/>
      <c r="X1759" s="22"/>
      <c r="Y1759" s="22"/>
      <c r="Z1759" s="22"/>
    </row>
    <row r="1760" spans="1:26">
      <c r="A1760" s="7" t="s">
        <v>268</v>
      </c>
      <c r="B1760" s="4" t="s">
        <v>394</v>
      </c>
      <c r="C1760" s="61">
        <v>0</v>
      </c>
      <c r="D1760" s="1"/>
      <c r="E1760" s="61">
        <v>0</v>
      </c>
      <c r="F1760" s="1"/>
      <c r="G1760" s="61">
        <v>0</v>
      </c>
      <c r="H1760" s="1"/>
      <c r="I1760" s="1"/>
      <c r="K1760" s="19"/>
      <c r="L1760" s="22"/>
      <c r="M1760" s="22"/>
      <c r="N1760" s="19"/>
      <c r="R1760" s="19"/>
      <c r="V1760" s="22"/>
      <c r="W1760" s="22"/>
      <c r="X1760" s="22"/>
      <c r="Y1760" s="22"/>
      <c r="Z1760" s="22"/>
    </row>
    <row r="1761" spans="1:26">
      <c r="A1761" s="7" t="s">
        <v>361</v>
      </c>
      <c r="B1761" s="4" t="s">
        <v>104</v>
      </c>
      <c r="C1761" s="61">
        <v>0</v>
      </c>
      <c r="D1761" s="1"/>
      <c r="E1761" s="61">
        <v>0</v>
      </c>
      <c r="F1761" s="1"/>
      <c r="G1761" s="61">
        <v>0</v>
      </c>
      <c r="H1761" s="1"/>
      <c r="I1761" s="1">
        <v>1</v>
      </c>
      <c r="K1761" s="19">
        <v>1</v>
      </c>
      <c r="L1761" s="22"/>
      <c r="M1761" s="22"/>
      <c r="N1761" s="19">
        <v>1</v>
      </c>
      <c r="R1761" s="19">
        <v>1</v>
      </c>
      <c r="V1761" s="22"/>
      <c r="W1761" s="22"/>
      <c r="X1761" s="22"/>
      <c r="Y1761" s="22"/>
      <c r="Z1761" s="22"/>
    </row>
    <row r="1762" spans="1:26">
      <c r="A1762" s="7" t="s">
        <v>369</v>
      </c>
      <c r="B1762" s="4" t="s">
        <v>370</v>
      </c>
      <c r="C1762" s="61">
        <v>0</v>
      </c>
      <c r="D1762" s="1"/>
      <c r="E1762" s="61">
        <v>0</v>
      </c>
      <c r="F1762" s="1"/>
      <c r="G1762" s="11">
        <v>0</v>
      </c>
      <c r="H1762" s="1"/>
      <c r="I1762" s="1"/>
      <c r="K1762" s="19"/>
      <c r="L1762" s="22"/>
      <c r="M1762" s="22"/>
      <c r="N1762" s="19"/>
      <c r="R1762" s="19"/>
      <c r="V1762" s="22"/>
      <c r="W1762" s="22"/>
      <c r="X1762" s="22"/>
      <c r="Y1762" s="22"/>
      <c r="Z1762" s="22"/>
    </row>
    <row r="1763" spans="1:26">
      <c r="A1763" s="7" t="s">
        <v>362</v>
      </c>
      <c r="B1763" s="4" t="s">
        <v>395</v>
      </c>
      <c r="C1763" s="61">
        <v>0</v>
      </c>
      <c r="D1763" s="1"/>
      <c r="E1763" s="61">
        <v>0</v>
      </c>
      <c r="F1763" s="1"/>
      <c r="G1763" s="61">
        <v>0</v>
      </c>
      <c r="H1763" s="1"/>
      <c r="I1763" s="1">
        <v>1</v>
      </c>
      <c r="K1763" s="19">
        <v>1</v>
      </c>
      <c r="L1763" s="22"/>
      <c r="M1763" s="22"/>
      <c r="N1763" s="19">
        <v>1</v>
      </c>
      <c r="R1763" s="19">
        <v>1</v>
      </c>
      <c r="V1763" s="22"/>
      <c r="W1763" s="22"/>
      <c r="X1763" s="22"/>
      <c r="Y1763" s="22"/>
      <c r="Z1763" s="22"/>
    </row>
    <row r="1764" spans="1:26">
      <c r="A1764" s="7">
        <v>222</v>
      </c>
      <c r="B1764" s="4" t="s">
        <v>269</v>
      </c>
      <c r="C1764" s="61"/>
      <c r="D1764" s="1"/>
      <c r="E1764" s="61"/>
      <c r="F1764" s="1"/>
      <c r="G1764" s="61"/>
      <c r="H1764" s="1"/>
      <c r="I1764" s="1"/>
      <c r="K1764" s="19"/>
      <c r="L1764" s="22"/>
      <c r="M1764" s="22"/>
      <c r="N1764" s="19"/>
      <c r="R1764" s="19"/>
      <c r="V1764" s="22"/>
      <c r="W1764" s="22"/>
      <c r="X1764" s="22"/>
      <c r="Y1764" s="22"/>
      <c r="Z1764" s="22"/>
    </row>
    <row r="1765" spans="1:26">
      <c r="A1765" s="7" t="s">
        <v>421</v>
      </c>
      <c r="B1765" s="4" t="s">
        <v>464</v>
      </c>
      <c r="C1765" s="61">
        <f>[1]Pre2018!$C$199</f>
        <v>1200</v>
      </c>
      <c r="D1765" s="1"/>
      <c r="E1765" s="61">
        <v>720</v>
      </c>
      <c r="F1765" s="1"/>
      <c r="G1765" s="61">
        <v>720</v>
      </c>
      <c r="H1765" s="1"/>
      <c r="I1765" s="1"/>
      <c r="K1765" s="19"/>
      <c r="L1765" s="22"/>
      <c r="M1765" s="22"/>
      <c r="N1765" s="19"/>
      <c r="R1765" s="19">
        <v>1</v>
      </c>
      <c r="V1765" s="22"/>
      <c r="W1765" s="22"/>
      <c r="X1765" s="22"/>
      <c r="Y1765" s="22"/>
      <c r="Z1765" s="22"/>
    </row>
    <row r="1766" spans="1:26">
      <c r="A1766" s="7" t="s">
        <v>191</v>
      </c>
      <c r="B1766" s="4" t="s">
        <v>270</v>
      </c>
      <c r="C1766" s="61">
        <v>0</v>
      </c>
      <c r="D1766" s="1"/>
      <c r="E1766" s="61">
        <v>0</v>
      </c>
      <c r="F1766" s="1"/>
      <c r="G1766" s="61">
        <v>0</v>
      </c>
      <c r="H1766" s="1"/>
      <c r="I1766" s="1">
        <v>1</v>
      </c>
      <c r="K1766" s="19">
        <v>1</v>
      </c>
      <c r="L1766" s="22"/>
      <c r="M1766" s="22"/>
      <c r="N1766" s="19">
        <v>1</v>
      </c>
      <c r="V1766" s="22"/>
      <c r="W1766" s="22"/>
      <c r="X1766" s="22"/>
      <c r="Y1766" s="22"/>
      <c r="Z1766" s="22"/>
    </row>
    <row r="1767" spans="1:26">
      <c r="A1767" s="7" t="s">
        <v>192</v>
      </c>
      <c r="B1767" s="4" t="s">
        <v>271</v>
      </c>
      <c r="C1767" s="61">
        <v>0</v>
      </c>
      <c r="D1767" s="1"/>
      <c r="E1767" s="61">
        <v>0</v>
      </c>
      <c r="F1767" s="1"/>
      <c r="G1767" s="61">
        <v>0</v>
      </c>
      <c r="H1767" s="1"/>
      <c r="I1767" s="1">
        <v>1</v>
      </c>
      <c r="K1767" s="19">
        <v>1</v>
      </c>
      <c r="L1767" s="22"/>
      <c r="M1767" s="22"/>
      <c r="N1767" s="19">
        <v>1</v>
      </c>
      <c r="V1767" s="22"/>
      <c r="W1767" s="22"/>
      <c r="X1767" s="22"/>
      <c r="Y1767" s="22"/>
      <c r="Z1767" s="22"/>
    </row>
    <row r="1768" spans="1:26">
      <c r="A1768" s="7">
        <v>225</v>
      </c>
      <c r="B1768" s="4" t="s">
        <v>272</v>
      </c>
      <c r="C1768" s="61"/>
      <c r="D1768" s="1"/>
      <c r="E1768" s="61"/>
      <c r="F1768" s="1"/>
      <c r="G1768" s="61"/>
      <c r="H1768" s="1"/>
      <c r="I1768" s="1">
        <v>116450.4</v>
      </c>
      <c r="K1768" s="19">
        <v>116450.4</v>
      </c>
      <c r="L1768" s="22"/>
      <c r="M1768" s="22"/>
      <c r="N1768" s="19">
        <v>95733</v>
      </c>
      <c r="R1768" s="19">
        <v>54153</v>
      </c>
      <c r="V1768" s="22"/>
      <c r="W1768" s="22"/>
      <c r="X1768" s="22"/>
      <c r="Y1768" s="22"/>
      <c r="Z1768" s="22"/>
    </row>
    <row r="1769" spans="1:26">
      <c r="A1769" s="7" t="s">
        <v>106</v>
      </c>
      <c r="B1769" s="4" t="s">
        <v>111</v>
      </c>
      <c r="C1769" s="61">
        <v>0</v>
      </c>
      <c r="D1769" s="1"/>
      <c r="E1769" s="61">
        <v>0</v>
      </c>
      <c r="F1769" s="1"/>
      <c r="G1769" s="61">
        <v>0</v>
      </c>
      <c r="H1769" s="1"/>
      <c r="I1769" s="1">
        <v>1</v>
      </c>
      <c r="K1769" s="19">
        <v>1</v>
      </c>
      <c r="L1769" s="22"/>
      <c r="M1769" s="22"/>
      <c r="N1769" s="19">
        <v>1</v>
      </c>
      <c r="R1769" s="19">
        <v>1</v>
      </c>
      <c r="V1769" s="22"/>
      <c r="W1769" s="22"/>
      <c r="X1769" s="22"/>
      <c r="Y1769" s="22"/>
      <c r="Z1769" s="22"/>
    </row>
    <row r="1770" spans="1:26">
      <c r="A1770" s="7" t="s">
        <v>107</v>
      </c>
      <c r="B1770" s="4" t="s">
        <v>108</v>
      </c>
      <c r="C1770" s="61">
        <v>0</v>
      </c>
      <c r="D1770" s="1"/>
      <c r="E1770" s="61">
        <v>0</v>
      </c>
      <c r="F1770" s="1"/>
      <c r="G1770" s="61">
        <v>0</v>
      </c>
      <c r="H1770" s="1"/>
      <c r="I1770" s="1"/>
      <c r="K1770" s="19"/>
      <c r="L1770" s="22"/>
      <c r="M1770" s="22"/>
      <c r="N1770" s="19"/>
      <c r="R1770" s="19"/>
      <c r="V1770" s="22"/>
      <c r="W1770" s="22"/>
      <c r="X1770" s="22"/>
      <c r="Y1770" s="22"/>
      <c r="Z1770" s="22"/>
    </row>
    <row r="1771" spans="1:26">
      <c r="A1771" s="7" t="s">
        <v>109</v>
      </c>
      <c r="B1771" s="4" t="s">
        <v>110</v>
      </c>
      <c r="C1771" s="61">
        <f>[1]Pre2018!$C$201</f>
        <v>136041.44</v>
      </c>
      <c r="D1771" s="1"/>
      <c r="E1771" s="61">
        <v>155818.85</v>
      </c>
      <c r="F1771" s="1"/>
      <c r="G1771" s="61">
        <v>121664.14</v>
      </c>
      <c r="H1771" s="1"/>
      <c r="I1771" s="1">
        <v>1</v>
      </c>
      <c r="K1771" s="19">
        <v>1</v>
      </c>
      <c r="L1771" s="22"/>
      <c r="M1771" s="22"/>
      <c r="N1771" s="19">
        <v>1</v>
      </c>
      <c r="V1771" s="22"/>
      <c r="W1771" s="22"/>
      <c r="X1771" s="22"/>
      <c r="Y1771" s="22"/>
      <c r="Z1771" s="22"/>
    </row>
    <row r="1772" spans="1:26">
      <c r="A1772" s="7" t="s">
        <v>99</v>
      </c>
      <c r="B1772" s="4" t="s">
        <v>375</v>
      </c>
      <c r="C1772" s="61">
        <v>0</v>
      </c>
      <c r="D1772" s="1"/>
      <c r="E1772" s="61">
        <v>0</v>
      </c>
      <c r="F1772" s="1"/>
      <c r="G1772" s="61">
        <v>0</v>
      </c>
      <c r="H1772" s="1"/>
      <c r="I1772" s="1">
        <v>1</v>
      </c>
      <c r="K1772" s="19">
        <v>1</v>
      </c>
      <c r="L1772" s="22"/>
      <c r="M1772" s="22"/>
      <c r="N1772" s="19">
        <v>1</v>
      </c>
      <c r="R1772" s="19"/>
      <c r="V1772" s="22"/>
      <c r="W1772" s="22"/>
      <c r="X1772" s="22"/>
      <c r="Y1772" s="22"/>
      <c r="Z1772" s="22"/>
    </row>
    <row r="1773" spans="1:26">
      <c r="A1773" s="7">
        <v>227</v>
      </c>
      <c r="B1773" s="4" t="s">
        <v>112</v>
      </c>
      <c r="C1773" s="61"/>
      <c r="D1773" s="1"/>
      <c r="E1773" s="61"/>
      <c r="F1773" s="1"/>
      <c r="G1773" s="61"/>
      <c r="H1773" s="1"/>
      <c r="I1773" s="1">
        <v>296471.92579200002</v>
      </c>
      <c r="K1773" s="19">
        <v>301701.87599999999</v>
      </c>
      <c r="L1773" s="22"/>
      <c r="M1773" s="22"/>
      <c r="N1773" s="19">
        <v>274478.40000000002</v>
      </c>
      <c r="R1773" s="19">
        <v>268891.01017803192</v>
      </c>
      <c r="V1773" s="22"/>
      <c r="W1773" s="22"/>
      <c r="X1773" s="22"/>
      <c r="Y1773" s="22"/>
      <c r="Z1773" s="22"/>
    </row>
    <row r="1774" spans="1:26">
      <c r="A1774" s="7" t="s">
        <v>115</v>
      </c>
      <c r="B1774" s="4" t="s">
        <v>116</v>
      </c>
      <c r="C1774" s="61">
        <v>0</v>
      </c>
      <c r="D1774" s="1"/>
      <c r="E1774" s="61">
        <v>0</v>
      </c>
      <c r="F1774" s="1"/>
      <c r="G1774" s="61">
        <v>0</v>
      </c>
      <c r="H1774" s="1"/>
      <c r="I1774" s="1">
        <v>34320</v>
      </c>
      <c r="K1774" s="19">
        <v>34320</v>
      </c>
      <c r="L1774" s="22"/>
      <c r="M1774" s="22"/>
      <c r="N1774" s="19">
        <v>1</v>
      </c>
      <c r="R1774" s="19">
        <v>1</v>
      </c>
      <c r="V1774" s="22"/>
      <c r="W1774" s="22"/>
      <c r="X1774" s="22"/>
      <c r="Y1774" s="22"/>
      <c r="Z1774" s="22"/>
    </row>
    <row r="1775" spans="1:26">
      <c r="A1775" s="7" t="s">
        <v>117</v>
      </c>
      <c r="B1775" s="4" t="s">
        <v>118</v>
      </c>
      <c r="C1775" s="61">
        <v>0</v>
      </c>
      <c r="D1775" s="1"/>
      <c r="E1775" s="61">
        <v>0</v>
      </c>
      <c r="F1775" s="1"/>
      <c r="G1775" s="61">
        <v>0</v>
      </c>
      <c r="H1775" s="1"/>
      <c r="I1775" s="1"/>
      <c r="K1775" s="19"/>
      <c r="L1775" s="22"/>
      <c r="M1775" s="22"/>
      <c r="N1775" s="19"/>
      <c r="V1775" s="22"/>
      <c r="W1775" s="22"/>
      <c r="X1775" s="22"/>
      <c r="Y1775" s="22"/>
      <c r="Z1775" s="22"/>
    </row>
    <row r="1776" spans="1:26">
      <c r="A1776" s="7" t="s">
        <v>119</v>
      </c>
      <c r="B1776" s="4" t="s">
        <v>120</v>
      </c>
      <c r="C1776" s="61">
        <v>0</v>
      </c>
      <c r="D1776" s="1"/>
      <c r="E1776" s="61">
        <v>0</v>
      </c>
      <c r="F1776" s="1"/>
      <c r="G1776" s="61">
        <v>0</v>
      </c>
      <c r="H1776" s="1"/>
      <c r="I1776" s="66"/>
      <c r="J1776" s="60">
        <v>626027.03274694574</v>
      </c>
      <c r="K1776" s="19"/>
      <c r="L1776" s="14">
        <v>602987.51238135993</v>
      </c>
      <c r="M1776" s="15"/>
      <c r="N1776" s="19"/>
      <c r="O1776" s="14">
        <v>460926.32907393936</v>
      </c>
      <c r="P1776" s="15"/>
      <c r="Q1776" s="15"/>
      <c r="R1776" s="19"/>
      <c r="S1776" s="14">
        <v>435214.61753352219</v>
      </c>
      <c r="V1776" s="22"/>
      <c r="W1776" s="22"/>
      <c r="X1776" s="22"/>
      <c r="Y1776" s="22"/>
      <c r="Z1776" s="22"/>
    </row>
    <row r="1777" spans="1:40">
      <c r="A1777" s="7" t="s">
        <v>113</v>
      </c>
      <c r="B1777" s="4" t="s">
        <v>114</v>
      </c>
      <c r="C1777" s="61">
        <f>[1]Pre2018!$C$202+[1]Pre2018!$C$205+[3]RESUMEN!$F$36</f>
        <v>635918.56000000006</v>
      </c>
      <c r="D1777" s="1"/>
      <c r="E1777" s="61">
        <v>486216.35</v>
      </c>
      <c r="F1777" s="1"/>
      <c r="G1777" s="61">
        <v>318293.05915997771</v>
      </c>
      <c r="H1777" s="1"/>
      <c r="I1777" s="21"/>
      <c r="J1777" s="6"/>
      <c r="K1777" s="19"/>
      <c r="L1777" s="22"/>
      <c r="M1777" s="22"/>
      <c r="N1777" s="19"/>
      <c r="V1777" s="22"/>
      <c r="W1777" s="22"/>
      <c r="X1777" s="22"/>
      <c r="Y1777" s="22"/>
      <c r="Z1777" s="22"/>
      <c r="AN1777" s="4" t="s">
        <v>506</v>
      </c>
    </row>
    <row r="1778" spans="1:40">
      <c r="C1778" s="61"/>
      <c r="D1778" s="1"/>
      <c r="E1778" s="61"/>
      <c r="F1778" s="1"/>
      <c r="G1778" s="61"/>
      <c r="H1778" s="1"/>
      <c r="I1778" s="1"/>
      <c r="K1778" s="19"/>
      <c r="L1778" s="22"/>
      <c r="M1778" s="22"/>
      <c r="N1778" s="19"/>
      <c r="V1778" s="22"/>
      <c r="W1778" s="22"/>
      <c r="X1778" s="22"/>
      <c r="Y1778" s="22"/>
      <c r="Z1778" s="22"/>
    </row>
    <row r="1779" spans="1:40">
      <c r="B1779" s="5" t="s">
        <v>279</v>
      </c>
      <c r="C1779" s="61"/>
      <c r="D1779" s="14">
        <f>SUM(C1732:C1777)</f>
        <v>1035459.6300000001</v>
      </c>
      <c r="E1779" s="61"/>
      <c r="F1779" s="14">
        <v>1028632.5599999999</v>
      </c>
      <c r="G1779" s="61"/>
      <c r="H1779" s="60">
        <f>SUM(G1732:G1777)</f>
        <v>582857.71415953245</v>
      </c>
      <c r="I1779" s="1"/>
      <c r="K1779" s="19"/>
      <c r="L1779" s="22"/>
      <c r="M1779" s="22"/>
      <c r="N1779" s="19"/>
      <c r="V1779" s="22"/>
      <c r="W1779" s="22"/>
      <c r="X1779" s="22"/>
      <c r="Y1779" s="22"/>
      <c r="Z1779" s="22"/>
    </row>
    <row r="1780" spans="1:40">
      <c r="E1780" s="61"/>
      <c r="F1780" s="1"/>
      <c r="G1780" s="61"/>
      <c r="H1780" s="1"/>
      <c r="I1780" s="1">
        <v>1</v>
      </c>
      <c r="K1780" s="19">
        <v>1</v>
      </c>
      <c r="L1780" s="22"/>
      <c r="M1780" s="22"/>
      <c r="N1780" s="19">
        <v>1</v>
      </c>
      <c r="R1780" s="45">
        <v>1</v>
      </c>
      <c r="S1780" s="45"/>
      <c r="V1780" s="22"/>
      <c r="W1780" s="22"/>
      <c r="X1780" s="22"/>
      <c r="Y1780" s="22"/>
      <c r="Z1780" s="22"/>
    </row>
    <row r="1781" spans="1:40">
      <c r="A1781" s="6" t="s">
        <v>281</v>
      </c>
      <c r="B1781" s="6"/>
      <c r="C1781" s="6"/>
      <c r="D1781" s="6"/>
      <c r="E1781" s="61"/>
      <c r="F1781" s="1"/>
      <c r="G1781" s="4"/>
      <c r="I1781" s="1"/>
      <c r="K1781" s="19"/>
      <c r="L1781" s="22"/>
      <c r="M1781" s="22"/>
      <c r="N1781" s="19"/>
      <c r="R1781" s="45"/>
      <c r="S1781" s="45"/>
      <c r="V1781" s="22"/>
      <c r="W1781" s="22"/>
      <c r="X1781" s="22"/>
      <c r="Y1781" s="22"/>
      <c r="Z1781" s="22"/>
    </row>
    <row r="1782" spans="1:40">
      <c r="E1782" s="61"/>
      <c r="F1782" s="1"/>
      <c r="G1782" s="4"/>
      <c r="I1782" s="1"/>
      <c r="K1782" s="19"/>
      <c r="L1782" s="22"/>
      <c r="M1782" s="22"/>
      <c r="N1782" s="19"/>
      <c r="R1782" s="45"/>
      <c r="S1782" s="45"/>
      <c r="V1782" s="22"/>
      <c r="W1782" s="22"/>
      <c r="X1782" s="22"/>
      <c r="Y1782" s="22"/>
      <c r="Z1782" s="22"/>
    </row>
    <row r="1783" spans="1:40">
      <c r="A1783" s="7">
        <v>44</v>
      </c>
      <c r="B1783" s="4" t="s">
        <v>43</v>
      </c>
      <c r="E1783" s="61"/>
      <c r="F1783" s="1"/>
      <c r="G1783" s="61"/>
      <c r="H1783" s="1"/>
      <c r="I1783" s="1">
        <v>1</v>
      </c>
      <c r="K1783" s="19">
        <v>1</v>
      </c>
      <c r="L1783" s="22"/>
      <c r="M1783" s="22"/>
      <c r="N1783" s="19">
        <v>1</v>
      </c>
      <c r="R1783" s="45">
        <v>1</v>
      </c>
      <c r="S1783" s="45"/>
      <c r="V1783" s="22"/>
      <c r="W1783" s="22"/>
      <c r="X1783" s="22"/>
      <c r="Y1783" s="22"/>
      <c r="Z1783" s="22"/>
    </row>
    <row r="1784" spans="1:40">
      <c r="A1784" s="7">
        <v>443</v>
      </c>
      <c r="B1784" s="4" t="s">
        <v>49</v>
      </c>
      <c r="C1784" s="61">
        <v>0</v>
      </c>
      <c r="D1784" s="1"/>
      <c r="E1784" s="61">
        <v>0</v>
      </c>
      <c r="F1784" s="1"/>
      <c r="G1784" s="61">
        <v>1</v>
      </c>
      <c r="H1784" s="1"/>
      <c r="I1784" s="1"/>
      <c r="K1784" s="19"/>
      <c r="L1784" s="22"/>
      <c r="M1784" s="22"/>
      <c r="N1784" s="19"/>
      <c r="R1784" s="45"/>
      <c r="S1784" s="45"/>
      <c r="V1784" s="22"/>
      <c r="W1784" s="22"/>
      <c r="X1784" s="22"/>
      <c r="Y1784" s="22"/>
      <c r="Z1784" s="22"/>
    </row>
    <row r="1785" spans="1:40">
      <c r="C1785" s="61"/>
      <c r="D1785" s="1"/>
      <c r="E1785" s="61"/>
      <c r="F1785" s="1"/>
      <c r="G1785" s="61"/>
      <c r="H1785" s="1"/>
      <c r="I1785" s="1"/>
      <c r="K1785" s="19"/>
      <c r="L1785" s="22"/>
      <c r="M1785" s="22"/>
      <c r="N1785" s="19"/>
      <c r="R1785" s="45"/>
      <c r="S1785" s="45"/>
      <c r="V1785" s="22"/>
      <c r="W1785" s="22"/>
      <c r="X1785" s="22"/>
    </row>
    <row r="1786" spans="1:40">
      <c r="A1786" s="7">
        <v>46</v>
      </c>
      <c r="B1786" s="4" t="s">
        <v>282</v>
      </c>
      <c r="C1786" s="61"/>
      <c r="D1786" s="1"/>
      <c r="E1786" s="61"/>
      <c r="F1786" s="1"/>
      <c r="G1786" s="61"/>
      <c r="H1786" s="1"/>
      <c r="I1786" s="1">
        <v>1</v>
      </c>
      <c r="K1786" s="19">
        <v>1</v>
      </c>
      <c r="L1786" s="22"/>
      <c r="M1786" s="22"/>
      <c r="N1786" s="19">
        <v>1</v>
      </c>
      <c r="R1786" s="45"/>
      <c r="S1786" s="45"/>
      <c r="V1786" s="22"/>
      <c r="W1786" s="22"/>
      <c r="X1786" s="22"/>
    </row>
    <row r="1787" spans="1:40">
      <c r="A1787" s="7">
        <v>462</v>
      </c>
      <c r="B1787" s="4" t="s">
        <v>283</v>
      </c>
      <c r="C1787" s="61">
        <v>0</v>
      </c>
      <c r="D1787" s="1"/>
      <c r="E1787" s="61">
        <v>0</v>
      </c>
      <c r="F1787" s="1"/>
      <c r="G1787" s="61">
        <v>1</v>
      </c>
      <c r="H1787" s="1"/>
      <c r="I1787" s="1">
        <v>1</v>
      </c>
      <c r="K1787" s="19">
        <v>1</v>
      </c>
      <c r="L1787" s="22"/>
      <c r="M1787" s="22"/>
      <c r="N1787" s="19">
        <v>1</v>
      </c>
      <c r="R1787" s="45">
        <v>1</v>
      </c>
      <c r="S1787" s="45"/>
      <c r="V1787" s="22"/>
      <c r="W1787" s="22"/>
      <c r="X1787" s="22"/>
    </row>
    <row r="1788" spans="1:40">
      <c r="C1788" s="61"/>
      <c r="D1788" s="1"/>
      <c r="E1788" s="61"/>
      <c r="F1788" s="1"/>
      <c r="G1788" s="61"/>
      <c r="H1788" s="1"/>
      <c r="I1788" s="1"/>
      <c r="K1788" s="22"/>
      <c r="L1788" s="22"/>
      <c r="M1788" s="22"/>
      <c r="R1788" s="45"/>
      <c r="S1788" s="45"/>
      <c r="V1788" s="22"/>
      <c r="W1788" s="22"/>
      <c r="X1788" s="22"/>
    </row>
    <row r="1789" spans="1:40">
      <c r="A1789" s="7">
        <v>48</v>
      </c>
      <c r="B1789" s="4" t="s">
        <v>284</v>
      </c>
      <c r="C1789" s="61"/>
      <c r="D1789" s="1"/>
      <c r="E1789" s="61"/>
      <c r="F1789" s="1"/>
      <c r="G1789" s="61"/>
      <c r="H1789" s="1"/>
      <c r="I1789" s="66"/>
      <c r="J1789" s="60">
        <v>4</v>
      </c>
      <c r="K1789" s="22"/>
      <c r="L1789" s="14">
        <v>4</v>
      </c>
      <c r="M1789" s="15"/>
      <c r="O1789" s="14">
        <v>4</v>
      </c>
      <c r="P1789" s="15"/>
      <c r="Q1789" s="15"/>
      <c r="R1789" s="45"/>
      <c r="S1789" s="46">
        <v>3</v>
      </c>
      <c r="V1789" s="22"/>
      <c r="W1789" s="22"/>
      <c r="X1789" s="22"/>
    </row>
    <row r="1790" spans="1:40">
      <c r="A1790" s="7">
        <v>482</v>
      </c>
      <c r="B1790" s="4" t="s">
        <v>397</v>
      </c>
      <c r="C1790" s="61">
        <v>0</v>
      </c>
      <c r="D1790" s="1"/>
      <c r="E1790" s="61">
        <v>0</v>
      </c>
      <c r="F1790" s="1"/>
      <c r="G1790" s="61">
        <v>1</v>
      </c>
      <c r="H1790" s="1"/>
      <c r="I1790" s="62"/>
      <c r="J1790" s="5"/>
      <c r="K1790" s="22"/>
      <c r="L1790" s="22"/>
      <c r="M1790" s="22"/>
      <c r="V1790" s="22"/>
      <c r="W1790" s="22"/>
      <c r="X1790" s="22"/>
    </row>
    <row r="1791" spans="1:40">
      <c r="A1791" s="7">
        <v>489</v>
      </c>
      <c r="B1791" s="4" t="s">
        <v>227</v>
      </c>
      <c r="C1791" s="61">
        <v>0</v>
      </c>
      <c r="D1791" s="1"/>
      <c r="E1791" s="61">
        <v>0</v>
      </c>
      <c r="F1791" s="1"/>
      <c r="G1791" s="61">
        <v>1</v>
      </c>
      <c r="H1791" s="1"/>
      <c r="I1791" s="1"/>
      <c r="K1791" s="22"/>
      <c r="L1791" s="22"/>
      <c r="M1791" s="22"/>
    </row>
    <row r="1792" spans="1:40">
      <c r="C1792" s="61"/>
      <c r="D1792" s="1"/>
      <c r="E1792" s="61"/>
      <c r="F1792" s="1"/>
      <c r="G1792" s="61"/>
      <c r="H1792" s="1"/>
      <c r="I1792" s="1"/>
      <c r="K1792" s="22"/>
      <c r="L1792" s="22"/>
      <c r="M1792" s="22"/>
    </row>
    <row r="1793" spans="1:20">
      <c r="B1793" s="5" t="s">
        <v>236</v>
      </c>
      <c r="C1793" s="61"/>
      <c r="D1793" s="14">
        <f>SUM(C1784:C1792)</f>
        <v>0</v>
      </c>
      <c r="E1793" s="61"/>
      <c r="F1793" s="14">
        <v>0</v>
      </c>
      <c r="G1793" s="62"/>
      <c r="H1793" s="60">
        <f>SUM(G1784:G1791)</f>
        <v>4</v>
      </c>
      <c r="I1793" s="1"/>
      <c r="L1793" s="22"/>
      <c r="M1793" s="22"/>
    </row>
    <row r="1794" spans="1:20">
      <c r="B1794" s="5"/>
      <c r="C1794" s="5"/>
      <c r="D1794" s="5"/>
      <c r="E1794" s="61"/>
      <c r="F1794" s="1"/>
      <c r="G1794" s="61"/>
      <c r="H1794" s="1"/>
      <c r="I1794" s="1">
        <v>1</v>
      </c>
      <c r="K1794" s="34">
        <v>1</v>
      </c>
      <c r="L1794" s="22"/>
      <c r="M1794" s="22"/>
      <c r="N1794" s="19">
        <v>1</v>
      </c>
      <c r="R1794" s="19">
        <v>1</v>
      </c>
      <c r="T1794" s="22">
        <v>215</v>
      </c>
    </row>
    <row r="1795" spans="1:20">
      <c r="A1795" s="6" t="s">
        <v>285</v>
      </c>
      <c r="E1795" s="61"/>
      <c r="F1795" s="1"/>
      <c r="G1795" s="61"/>
      <c r="H1795" s="1"/>
      <c r="I1795" s="1">
        <v>1</v>
      </c>
      <c r="K1795" s="34">
        <v>1</v>
      </c>
      <c r="L1795" s="22"/>
      <c r="M1795" s="22"/>
      <c r="N1795" s="19">
        <v>1</v>
      </c>
      <c r="R1795" s="19">
        <v>1</v>
      </c>
      <c r="T1795" s="22">
        <v>216</v>
      </c>
    </row>
    <row r="1796" spans="1:20">
      <c r="E1796" s="61"/>
      <c r="F1796" s="1"/>
      <c r="I1796" s="1"/>
      <c r="K1796" s="34"/>
      <c r="L1796" s="22"/>
      <c r="M1796" s="22"/>
      <c r="N1796" s="19"/>
      <c r="R1796" s="19"/>
    </row>
    <row r="1797" spans="1:20">
      <c r="A1797" s="7">
        <v>60</v>
      </c>
      <c r="B1797" s="4" t="s">
        <v>316</v>
      </c>
      <c r="E1797" s="61"/>
      <c r="F1797" s="1"/>
      <c r="I1797" s="1"/>
      <c r="K1797" s="34"/>
      <c r="L1797" s="22"/>
      <c r="M1797" s="22"/>
      <c r="N1797" s="19"/>
      <c r="R1797" s="19"/>
    </row>
    <row r="1798" spans="1:20">
      <c r="A1798" s="7">
        <v>600</v>
      </c>
      <c r="B1798" s="4" t="s">
        <v>398</v>
      </c>
      <c r="C1798" s="61">
        <f>'[4]PARTIDAS PRG'!$D215</f>
        <v>0</v>
      </c>
      <c r="E1798" s="61">
        <v>0</v>
      </c>
      <c r="F1798" s="1"/>
      <c r="G1798" s="61">
        <f>+'[4]PARTIDAS PRG'!$I215</f>
        <v>0</v>
      </c>
      <c r="H1798" s="1"/>
      <c r="I1798" s="1">
        <v>1</v>
      </c>
      <c r="K1798" s="34">
        <v>1</v>
      </c>
      <c r="L1798" s="22"/>
      <c r="M1798" s="22"/>
      <c r="N1798" s="19">
        <v>1</v>
      </c>
      <c r="R1798" s="19">
        <v>1</v>
      </c>
      <c r="T1798" s="22">
        <v>217</v>
      </c>
    </row>
    <row r="1799" spans="1:20">
      <c r="A1799" s="7">
        <v>609</v>
      </c>
      <c r="B1799" s="4" t="s">
        <v>399</v>
      </c>
      <c r="C1799" s="61">
        <f>'[4]PARTIDAS PRG'!$D216</f>
        <v>0</v>
      </c>
      <c r="E1799" s="61">
        <v>0</v>
      </c>
      <c r="F1799" s="1"/>
      <c r="G1799" s="61">
        <f>+'[4]PARTIDAS PRG'!$I216</f>
        <v>0</v>
      </c>
      <c r="H1799" s="1"/>
      <c r="I1799" s="1">
        <v>1</v>
      </c>
      <c r="K1799" s="34">
        <v>1</v>
      </c>
      <c r="L1799" s="22"/>
      <c r="M1799" s="22"/>
      <c r="N1799" s="19">
        <v>1</v>
      </c>
      <c r="R1799" s="19">
        <v>1</v>
      </c>
      <c r="T1799" s="22">
        <v>218</v>
      </c>
    </row>
    <row r="1800" spans="1:20">
      <c r="A1800" s="7"/>
      <c r="C1800" s="61"/>
      <c r="E1800" s="61"/>
      <c r="F1800" s="1"/>
      <c r="G1800" s="61"/>
      <c r="H1800" s="1"/>
      <c r="I1800" s="1"/>
      <c r="K1800" s="34"/>
      <c r="L1800" s="22"/>
      <c r="M1800" s="22"/>
      <c r="N1800" s="19"/>
      <c r="R1800" s="19"/>
    </row>
    <row r="1801" spans="1:20">
      <c r="A1801" s="7">
        <v>61</v>
      </c>
      <c r="B1801" s="4" t="s">
        <v>401</v>
      </c>
      <c r="C1801" s="61"/>
      <c r="E1801" s="61"/>
      <c r="F1801" s="1"/>
      <c r="G1801" s="61"/>
      <c r="H1801" s="1"/>
      <c r="I1801" s="1"/>
      <c r="K1801" s="34"/>
      <c r="L1801" s="22"/>
      <c r="M1801" s="22"/>
      <c r="N1801" s="19"/>
      <c r="R1801" s="19"/>
    </row>
    <row r="1802" spans="1:20">
      <c r="A1802" s="7">
        <v>610</v>
      </c>
      <c r="B1802" s="4" t="s">
        <v>398</v>
      </c>
      <c r="C1802" s="61">
        <f>'[4]PARTIDAS PRG'!$D217</f>
        <v>0</v>
      </c>
      <c r="E1802" s="61">
        <v>0</v>
      </c>
      <c r="F1802" s="1"/>
      <c r="G1802" s="61">
        <f>+'[4]PARTIDAS PRG'!$I217</f>
        <v>0</v>
      </c>
      <c r="H1802" s="1"/>
      <c r="I1802" s="1">
        <v>1</v>
      </c>
      <c r="K1802" s="34">
        <v>1</v>
      </c>
      <c r="L1802" s="22"/>
      <c r="M1802" s="22"/>
      <c r="N1802" s="19">
        <v>1</v>
      </c>
      <c r="R1802" s="19">
        <v>1</v>
      </c>
      <c r="T1802" s="22">
        <v>219</v>
      </c>
    </row>
    <row r="1803" spans="1:20">
      <c r="A1803" s="7">
        <v>619</v>
      </c>
      <c r="B1803" s="4" t="s">
        <v>400</v>
      </c>
      <c r="C1803" s="61">
        <f>'[4]PARTIDAS PRG'!$D218</f>
        <v>0</v>
      </c>
      <c r="E1803" s="61">
        <v>0</v>
      </c>
      <c r="F1803" s="1"/>
      <c r="G1803" s="61">
        <f>+'[4]PARTIDAS PRG'!$I218</f>
        <v>0</v>
      </c>
      <c r="H1803" s="1"/>
      <c r="I1803" s="1">
        <v>166927.9</v>
      </c>
      <c r="J1803" s="1"/>
      <c r="K1803" s="34">
        <v>557855.80000000005</v>
      </c>
      <c r="L1803" s="22"/>
      <c r="M1803" s="22"/>
      <c r="N1803" s="19">
        <v>1</v>
      </c>
      <c r="R1803" s="19">
        <v>24000</v>
      </c>
      <c r="T1803" s="22">
        <v>220</v>
      </c>
    </row>
    <row r="1804" spans="1:20">
      <c r="A1804" s="7"/>
      <c r="C1804" s="61"/>
      <c r="E1804" s="61"/>
      <c r="F1804" s="1"/>
      <c r="G1804" s="61"/>
      <c r="H1804" s="1"/>
      <c r="I1804" s="1">
        <v>1</v>
      </c>
      <c r="K1804" s="34">
        <v>1</v>
      </c>
      <c r="L1804" s="22"/>
      <c r="M1804" s="22"/>
      <c r="N1804" s="19">
        <v>1</v>
      </c>
      <c r="R1804" s="19">
        <v>1</v>
      </c>
      <c r="T1804" s="22">
        <v>221</v>
      </c>
    </row>
    <row r="1805" spans="1:20">
      <c r="A1805" s="7">
        <v>62</v>
      </c>
      <c r="B1805" s="4" t="s">
        <v>317</v>
      </c>
      <c r="C1805" s="61"/>
      <c r="E1805" s="61"/>
      <c r="F1805" s="1"/>
      <c r="G1805" s="61"/>
      <c r="H1805" s="1"/>
      <c r="I1805" s="1">
        <v>1</v>
      </c>
      <c r="K1805" s="34">
        <v>1</v>
      </c>
      <c r="L1805" s="22"/>
      <c r="M1805" s="22"/>
      <c r="N1805" s="19">
        <v>1</v>
      </c>
      <c r="R1805" s="19">
        <v>1</v>
      </c>
      <c r="T1805" s="22">
        <v>222</v>
      </c>
    </row>
    <row r="1806" spans="1:20">
      <c r="A1806" s="7">
        <v>621</v>
      </c>
      <c r="B1806" s="4" t="s">
        <v>286</v>
      </c>
      <c r="C1806" s="61">
        <f>'[4]PARTIDAS PRG'!$D219</f>
        <v>0</v>
      </c>
      <c r="E1806" s="61">
        <v>10000</v>
      </c>
      <c r="F1806" s="1"/>
      <c r="G1806" s="61">
        <f>+'[4]PARTIDAS PRG'!$I219</f>
        <v>0</v>
      </c>
      <c r="H1806" s="1"/>
      <c r="I1806" s="1">
        <v>1</v>
      </c>
      <c r="K1806" s="34">
        <v>1</v>
      </c>
      <c r="L1806" s="22"/>
      <c r="M1806" s="22"/>
      <c r="N1806" s="19">
        <v>1</v>
      </c>
      <c r="R1806" s="19">
        <v>1</v>
      </c>
      <c r="T1806" s="22">
        <v>223</v>
      </c>
    </row>
    <row r="1807" spans="1:20">
      <c r="A1807" s="7">
        <v>622</v>
      </c>
      <c r="B1807" s="4" t="s">
        <v>258</v>
      </c>
      <c r="C1807" s="61">
        <f>'[4]PARTIDAS PRG'!$D220</f>
        <v>1045478.6452800001</v>
      </c>
      <c r="E1807" s="61">
        <v>130000</v>
      </c>
      <c r="F1807" s="1"/>
      <c r="G1807" s="61">
        <f>+'[4]PARTIDAS PRG'!$I220</f>
        <v>0</v>
      </c>
      <c r="H1807" s="1"/>
      <c r="I1807" s="1">
        <v>1</v>
      </c>
      <c r="K1807" s="34">
        <v>1</v>
      </c>
      <c r="L1807" s="22"/>
      <c r="M1807" s="22"/>
      <c r="N1807" s="19">
        <v>1</v>
      </c>
      <c r="R1807" s="19">
        <v>1</v>
      </c>
      <c r="T1807" s="22">
        <v>224</v>
      </c>
    </row>
    <row r="1808" spans="1:20">
      <c r="A1808" s="7">
        <v>623</v>
      </c>
      <c r="B1808" s="4" t="s">
        <v>46</v>
      </c>
      <c r="C1808" s="61">
        <f>'[4]PARTIDAS PRG'!$D221</f>
        <v>0</v>
      </c>
      <c r="E1808" s="61">
        <v>0</v>
      </c>
      <c r="F1808" s="1"/>
      <c r="G1808" s="61">
        <f>+'[4]PARTIDAS PRG'!$I221</f>
        <v>0</v>
      </c>
      <c r="H1808" s="1"/>
      <c r="I1808" s="1">
        <v>1</v>
      </c>
      <c r="K1808" s="34">
        <v>1</v>
      </c>
      <c r="L1808" s="22"/>
      <c r="M1808" s="22"/>
      <c r="N1808" s="19">
        <v>1</v>
      </c>
      <c r="R1808" s="19">
        <v>1</v>
      </c>
      <c r="T1808" s="22">
        <v>225</v>
      </c>
    </row>
    <row r="1809" spans="1:20">
      <c r="A1809" s="7">
        <v>624</v>
      </c>
      <c r="B1809" s="4" t="s">
        <v>259</v>
      </c>
      <c r="C1809" s="61">
        <f>'[4]PARTIDAS PRG'!$D222</f>
        <v>0</v>
      </c>
      <c r="E1809" s="61">
        <v>0</v>
      </c>
      <c r="F1809" s="1"/>
      <c r="G1809" s="61">
        <f>+'[4]PARTIDAS PRG'!$I222</f>
        <v>0</v>
      </c>
      <c r="H1809" s="1"/>
      <c r="I1809" s="1">
        <v>1</v>
      </c>
      <c r="K1809" s="34">
        <v>1</v>
      </c>
      <c r="L1809" s="22"/>
      <c r="M1809" s="22"/>
      <c r="N1809" s="19">
        <v>1</v>
      </c>
      <c r="R1809" s="19">
        <v>82</v>
      </c>
      <c r="T1809" s="22">
        <v>226</v>
      </c>
    </row>
    <row r="1810" spans="1:20">
      <c r="A1810" s="7">
        <v>625</v>
      </c>
      <c r="B1810" s="4" t="s">
        <v>44</v>
      </c>
      <c r="C1810" s="61">
        <f>'[4]PARTIDAS PRG'!$D223</f>
        <v>0</v>
      </c>
      <c r="E1810" s="61">
        <v>0</v>
      </c>
      <c r="F1810" s="1"/>
      <c r="G1810" s="61">
        <f>+'[4]PARTIDAS PRG'!$I223</f>
        <v>0</v>
      </c>
      <c r="H1810" s="1"/>
      <c r="I1810" s="1"/>
      <c r="K1810" s="34"/>
      <c r="L1810" s="22"/>
      <c r="M1810" s="22"/>
      <c r="N1810" s="19"/>
      <c r="R1810" s="19"/>
    </row>
    <row r="1811" spans="1:20">
      <c r="A1811" s="7">
        <v>626</v>
      </c>
      <c r="B1811" s="4" t="s">
        <v>260</v>
      </c>
      <c r="C1811" s="61">
        <f>'[4]PARTIDAS PRG'!$D224</f>
        <v>0</v>
      </c>
      <c r="E1811" s="61">
        <v>0</v>
      </c>
      <c r="F1811" s="1"/>
      <c r="G1811" s="61">
        <f>+'[4]PARTIDAS PRG'!$I224</f>
        <v>0</v>
      </c>
      <c r="H1811" s="1"/>
      <c r="I1811" s="1"/>
      <c r="K1811" s="34"/>
      <c r="L1811" s="22"/>
      <c r="M1811" s="22"/>
      <c r="N1811" s="19"/>
      <c r="R1811" s="19"/>
    </row>
    <row r="1812" spans="1:20">
      <c r="A1812" s="7">
        <v>627</v>
      </c>
      <c r="B1812" s="4" t="s">
        <v>287</v>
      </c>
      <c r="C1812" s="61">
        <f>'[4]PARTIDAS PRG'!$D225</f>
        <v>0</v>
      </c>
      <c r="E1812" s="61">
        <v>0</v>
      </c>
      <c r="F1812" s="1"/>
      <c r="G1812" s="61">
        <f>+'[4]PARTIDAS PRG'!$I225</f>
        <v>0</v>
      </c>
      <c r="H1812" s="1"/>
      <c r="I1812" s="1">
        <v>1</v>
      </c>
      <c r="K1812" s="34">
        <v>1</v>
      </c>
      <c r="L1812" s="22"/>
      <c r="M1812" s="22"/>
      <c r="N1812" s="19">
        <v>1</v>
      </c>
      <c r="R1812" s="19">
        <v>1</v>
      </c>
      <c r="T1812" s="22">
        <v>227</v>
      </c>
    </row>
    <row r="1813" spans="1:20">
      <c r="A1813" s="7">
        <v>629</v>
      </c>
      <c r="B1813" s="4" t="s">
        <v>45</v>
      </c>
      <c r="C1813" s="61">
        <f>'[4]PARTIDAS PRG'!$D226</f>
        <v>0</v>
      </c>
      <c r="E1813" s="61">
        <v>0</v>
      </c>
      <c r="F1813" s="1"/>
      <c r="G1813" s="61">
        <f>+'[4]PARTIDAS PRG'!$I226</f>
        <v>0</v>
      </c>
      <c r="H1813" s="1"/>
      <c r="I1813" s="1">
        <v>1</v>
      </c>
      <c r="K1813" s="34">
        <v>1</v>
      </c>
      <c r="L1813" s="22"/>
      <c r="M1813" s="22"/>
      <c r="N1813" s="19">
        <v>1</v>
      </c>
      <c r="R1813" s="19">
        <v>60000</v>
      </c>
      <c r="T1813" s="22">
        <v>228</v>
      </c>
    </row>
    <row r="1814" spans="1:20">
      <c r="A1814" s="7"/>
      <c r="C1814" s="61"/>
      <c r="E1814" s="61"/>
      <c r="F1814" s="1"/>
      <c r="G1814" s="61"/>
      <c r="H1814" s="1"/>
      <c r="I1814" s="1">
        <v>1</v>
      </c>
      <c r="K1814" s="34">
        <v>1</v>
      </c>
      <c r="L1814" s="22"/>
      <c r="M1814" s="22"/>
      <c r="N1814" s="19">
        <v>1</v>
      </c>
      <c r="R1814" s="19">
        <v>1</v>
      </c>
      <c r="T1814" s="22">
        <v>229</v>
      </c>
    </row>
    <row r="1815" spans="1:20">
      <c r="A1815" s="7">
        <v>63</v>
      </c>
      <c r="B1815" s="4" t="s">
        <v>288</v>
      </c>
      <c r="C1815" s="61"/>
      <c r="E1815" s="61"/>
      <c r="F1815" s="1"/>
      <c r="G1815" s="61"/>
      <c r="H1815" s="1"/>
      <c r="I1815" s="1">
        <v>1</v>
      </c>
      <c r="K1815" s="34">
        <v>1</v>
      </c>
      <c r="L1815" s="22"/>
      <c r="M1815" s="22"/>
      <c r="N1815" s="19">
        <v>1</v>
      </c>
      <c r="R1815" s="19">
        <v>1</v>
      </c>
      <c r="T1815" s="22">
        <v>230</v>
      </c>
    </row>
    <row r="1816" spans="1:20">
      <c r="A1816" s="7">
        <v>631</v>
      </c>
      <c r="B1816" s="4" t="s">
        <v>286</v>
      </c>
      <c r="C1816" s="61">
        <f>'[4]PARTIDAS PRG'!$D227</f>
        <v>0</v>
      </c>
      <c r="E1816" s="61">
        <v>0</v>
      </c>
      <c r="F1816" s="1"/>
      <c r="G1816" s="61">
        <f>+'[4]PARTIDAS PRG'!$I227</f>
        <v>0</v>
      </c>
      <c r="H1816" s="1"/>
      <c r="I1816" s="1">
        <v>1</v>
      </c>
      <c r="K1816" s="34">
        <v>1</v>
      </c>
      <c r="L1816" s="22"/>
      <c r="M1816" s="22"/>
      <c r="N1816" s="19">
        <v>1</v>
      </c>
      <c r="R1816" s="19">
        <v>1</v>
      </c>
      <c r="T1816" s="22">
        <v>231</v>
      </c>
    </row>
    <row r="1817" spans="1:20">
      <c r="A1817" s="7">
        <v>632</v>
      </c>
      <c r="B1817" s="4" t="s">
        <v>258</v>
      </c>
      <c r="C1817" s="61">
        <f>'[4]PARTIDAS PRG'!$D228</f>
        <v>0</v>
      </c>
      <c r="E1817" s="61">
        <v>0</v>
      </c>
      <c r="F1817" s="1"/>
      <c r="G1817" s="61">
        <f>+'[4]PARTIDAS PRG'!$I228</f>
        <v>0</v>
      </c>
      <c r="H1817" s="1"/>
      <c r="I1817" s="1">
        <v>1</v>
      </c>
      <c r="K1817" s="34">
        <v>1</v>
      </c>
      <c r="L1817" s="22"/>
      <c r="M1817" s="22"/>
      <c r="N1817" s="19">
        <v>1</v>
      </c>
      <c r="R1817" s="19">
        <v>1</v>
      </c>
      <c r="T1817" s="22">
        <v>232</v>
      </c>
    </row>
    <row r="1818" spans="1:20">
      <c r="A1818" s="7">
        <v>633</v>
      </c>
      <c r="B1818" s="4" t="s">
        <v>46</v>
      </c>
      <c r="C1818" s="61">
        <f>'[4]PARTIDAS PRG'!$D229</f>
        <v>0</v>
      </c>
      <c r="E1818" s="61">
        <v>0</v>
      </c>
      <c r="F1818" s="1"/>
      <c r="G1818" s="61">
        <f>+'[4]PARTIDAS PRG'!$I229</f>
        <v>0</v>
      </c>
      <c r="H1818" s="1"/>
      <c r="I1818" s="1">
        <v>1</v>
      </c>
      <c r="K1818" s="34">
        <v>1</v>
      </c>
      <c r="L1818" s="22"/>
      <c r="M1818" s="22"/>
      <c r="N1818" s="19">
        <v>1</v>
      </c>
      <c r="R1818" s="19">
        <v>1</v>
      </c>
      <c r="T1818" s="22">
        <v>233</v>
      </c>
    </row>
    <row r="1819" spans="1:20">
      <c r="A1819" s="7">
        <v>634</v>
      </c>
      <c r="B1819" s="4" t="s">
        <v>259</v>
      </c>
      <c r="C1819" s="61">
        <f>'[4]PARTIDAS PRG'!$D230</f>
        <v>0</v>
      </c>
      <c r="E1819" s="61">
        <v>0</v>
      </c>
      <c r="F1819" s="1"/>
      <c r="G1819" s="61">
        <f>+'[4]PARTIDAS PRG'!$I230</f>
        <v>0</v>
      </c>
      <c r="H1819" s="1"/>
      <c r="I1819" s="1">
        <v>1</v>
      </c>
      <c r="K1819" s="34">
        <v>1</v>
      </c>
      <c r="L1819" s="22"/>
      <c r="M1819" s="22"/>
      <c r="N1819" s="19">
        <v>1</v>
      </c>
      <c r="R1819" s="19">
        <v>1</v>
      </c>
      <c r="T1819" s="22">
        <v>234</v>
      </c>
    </row>
    <row r="1820" spans="1:20">
      <c r="A1820" s="7">
        <v>635</v>
      </c>
      <c r="B1820" s="4" t="s">
        <v>44</v>
      </c>
      <c r="C1820" s="61">
        <f>'[4]PARTIDAS PRG'!$D231</f>
        <v>0</v>
      </c>
      <c r="E1820" s="61">
        <v>0</v>
      </c>
      <c r="F1820" s="1"/>
      <c r="G1820" s="61">
        <f>+'[4]PARTIDAS PRG'!$I231</f>
        <v>0</v>
      </c>
      <c r="H1820" s="1"/>
      <c r="I1820" s="1"/>
      <c r="K1820" s="34"/>
      <c r="L1820" s="22"/>
      <c r="M1820" s="22"/>
      <c r="N1820" s="19"/>
      <c r="R1820" s="19"/>
    </row>
    <row r="1821" spans="1:20">
      <c r="A1821" s="7">
        <v>636</v>
      </c>
      <c r="B1821" s="4" t="s">
        <v>260</v>
      </c>
      <c r="C1821" s="61">
        <f>'[4]PARTIDAS PRG'!$D232</f>
        <v>0</v>
      </c>
      <c r="E1821" s="61">
        <v>0</v>
      </c>
      <c r="F1821" s="1"/>
      <c r="G1821" s="61">
        <f>+'[4]PARTIDAS PRG'!$I232</f>
        <v>0</v>
      </c>
      <c r="H1821" s="1"/>
      <c r="I1821" s="1"/>
      <c r="K1821" s="34"/>
      <c r="L1821" s="22"/>
      <c r="M1821" s="22"/>
      <c r="N1821" s="19"/>
      <c r="R1821" s="19"/>
    </row>
    <row r="1822" spans="1:20">
      <c r="A1822" s="7">
        <v>637</v>
      </c>
      <c r="B1822" s="4" t="s">
        <v>287</v>
      </c>
      <c r="C1822" s="61">
        <f>'[4]PARTIDAS PRG'!$D233</f>
        <v>0</v>
      </c>
      <c r="E1822" s="61">
        <v>0</v>
      </c>
      <c r="F1822" s="1"/>
      <c r="G1822" s="61">
        <f>+'[4]PARTIDAS PRG'!$I233</f>
        <v>0</v>
      </c>
      <c r="H1822" s="1"/>
      <c r="I1822" s="1">
        <v>1</v>
      </c>
      <c r="K1822" s="34">
        <v>1</v>
      </c>
      <c r="L1822" s="22"/>
      <c r="M1822" s="22"/>
      <c r="N1822" s="19">
        <v>1</v>
      </c>
      <c r="R1822" s="19">
        <v>1</v>
      </c>
      <c r="T1822" s="22">
        <v>235</v>
      </c>
    </row>
    <row r="1823" spans="1:20">
      <c r="A1823" s="7">
        <v>639</v>
      </c>
      <c r="B1823" s="4" t="s">
        <v>47</v>
      </c>
      <c r="C1823" s="61">
        <f>'[4]PARTIDAS PRG'!$D234</f>
        <v>0</v>
      </c>
      <c r="E1823" s="61">
        <v>0</v>
      </c>
      <c r="F1823" s="1"/>
      <c r="G1823" s="61">
        <f>+'[4]PARTIDAS PRG'!$I234</f>
        <v>0</v>
      </c>
      <c r="H1823" s="1"/>
      <c r="I1823" s="1">
        <v>1</v>
      </c>
      <c r="K1823" s="34">
        <v>1</v>
      </c>
      <c r="L1823" s="22"/>
      <c r="M1823" s="22"/>
      <c r="N1823" s="19">
        <v>1</v>
      </c>
      <c r="T1823" s="22">
        <v>236</v>
      </c>
    </row>
    <row r="1824" spans="1:20">
      <c r="A1824" s="7"/>
      <c r="C1824" s="61"/>
      <c r="E1824" s="61"/>
      <c r="F1824" s="1"/>
      <c r="G1824" s="61"/>
      <c r="H1824" s="1"/>
      <c r="I1824" s="1"/>
      <c r="K1824" s="19"/>
      <c r="L1824" s="22"/>
      <c r="M1824" s="22"/>
      <c r="N1824" s="19"/>
    </row>
    <row r="1825" spans="1:20">
      <c r="A1825" s="7">
        <v>64</v>
      </c>
      <c r="B1825" s="4" t="s">
        <v>402</v>
      </c>
      <c r="C1825" s="61"/>
      <c r="E1825" s="61"/>
      <c r="F1825" s="1"/>
      <c r="G1825" s="61"/>
      <c r="H1825" s="1"/>
      <c r="I1825" s="1"/>
    </row>
    <row r="1826" spans="1:20">
      <c r="A1826" s="7">
        <v>640</v>
      </c>
      <c r="B1826" s="4" t="s">
        <v>402</v>
      </c>
      <c r="C1826" s="61">
        <f>'[4]PARTIDAS PRG'!$D235</f>
        <v>0</v>
      </c>
      <c r="E1826" s="61">
        <v>0</v>
      </c>
      <c r="F1826" s="1"/>
      <c r="G1826" s="61">
        <f>+'[4]PARTIDAS PRG'!$I235</f>
        <v>0</v>
      </c>
      <c r="H1826" s="1"/>
      <c r="I1826" s="1">
        <v>1</v>
      </c>
      <c r="T1826" s="22">
        <v>237</v>
      </c>
    </row>
    <row r="1827" spans="1:20">
      <c r="A1827" s="7">
        <v>641</v>
      </c>
      <c r="B1827" s="4" t="s">
        <v>48</v>
      </c>
      <c r="C1827" s="61">
        <f>'[4]PARTIDAS PRG'!$D236</f>
        <v>0</v>
      </c>
      <c r="E1827" s="61">
        <v>0</v>
      </c>
      <c r="F1827" s="1"/>
      <c r="G1827" s="61">
        <f>+'[4]PARTIDAS PRG'!$I236</f>
        <v>0</v>
      </c>
      <c r="H1827" s="1"/>
      <c r="I1827" s="66"/>
      <c r="J1827" s="60">
        <v>166949.9</v>
      </c>
      <c r="K1827" s="22"/>
      <c r="L1827" s="14">
        <v>557876.80000000005</v>
      </c>
      <c r="M1827" s="15"/>
      <c r="O1827" s="14">
        <v>22</v>
      </c>
      <c r="P1827" s="15"/>
      <c r="Q1827" s="15"/>
      <c r="S1827" s="14">
        <v>84100</v>
      </c>
    </row>
    <row r="1828" spans="1:20">
      <c r="A1828" s="7"/>
      <c r="C1828" s="61"/>
      <c r="E1828" s="61"/>
      <c r="F1828" s="1"/>
      <c r="G1828" s="61"/>
      <c r="H1828" s="1"/>
      <c r="I1828" s="1"/>
      <c r="K1828" s="22"/>
      <c r="L1828" s="22"/>
      <c r="M1828" s="22"/>
    </row>
    <row r="1829" spans="1:20">
      <c r="A1829" s="7">
        <v>65</v>
      </c>
      <c r="B1829" s="4" t="s">
        <v>462</v>
      </c>
      <c r="C1829" s="61"/>
      <c r="E1829" s="61"/>
      <c r="F1829" s="1"/>
      <c r="G1829" s="61"/>
      <c r="H1829" s="1"/>
      <c r="I1829" s="21"/>
      <c r="J1829" s="6"/>
      <c r="K1829" s="22"/>
      <c r="L1829" s="22"/>
      <c r="M1829" s="22"/>
    </row>
    <row r="1830" spans="1:20">
      <c r="A1830" s="7" t="s">
        <v>380</v>
      </c>
      <c r="B1830" s="4" t="s">
        <v>382</v>
      </c>
      <c r="C1830" s="61">
        <f>'[4]PARTIDAS PRG'!$D237</f>
        <v>0</v>
      </c>
      <c r="E1830" s="61">
        <v>0</v>
      </c>
      <c r="F1830" s="1"/>
      <c r="G1830" s="61">
        <f>+'[4]PARTIDAS PRG'!$I237</f>
        <v>0</v>
      </c>
      <c r="H1830" s="1"/>
      <c r="I1830" s="1"/>
      <c r="K1830" s="22"/>
      <c r="L1830" s="22"/>
      <c r="M1830" s="22"/>
    </row>
    <row r="1831" spans="1:20">
      <c r="A1831" s="4" t="s">
        <v>381</v>
      </c>
      <c r="B1831" s="4" t="s">
        <v>383</v>
      </c>
      <c r="C1831" s="61">
        <v>0</v>
      </c>
      <c r="E1831" s="61">
        <v>0</v>
      </c>
      <c r="F1831" s="1"/>
      <c r="G1831" s="61"/>
      <c r="H1831" s="1"/>
      <c r="I1831" s="1"/>
      <c r="K1831" s="22"/>
      <c r="L1831" s="22"/>
      <c r="M1831" s="22"/>
    </row>
    <row r="1832" spans="1:20">
      <c r="A1832" s="7"/>
      <c r="E1832" s="61"/>
      <c r="F1832" s="1"/>
      <c r="G1832" s="61"/>
      <c r="H1832" s="1"/>
      <c r="I1832" s="1"/>
      <c r="K1832" s="22"/>
      <c r="L1832" s="22"/>
      <c r="M1832" s="22"/>
    </row>
    <row r="1833" spans="1:20">
      <c r="B1833" s="5" t="s">
        <v>289</v>
      </c>
      <c r="C1833" s="5"/>
      <c r="D1833" s="14">
        <f>SUM(C1798:C1831)</f>
        <v>1045478.6452800001</v>
      </c>
      <c r="E1833" s="61"/>
      <c r="F1833" s="14">
        <v>140000</v>
      </c>
      <c r="G1833" s="62"/>
      <c r="H1833" s="60">
        <f>SUM(G1798:G1830)</f>
        <v>0</v>
      </c>
      <c r="I1833" s="1"/>
      <c r="K1833" s="22"/>
      <c r="L1833" s="22"/>
      <c r="M1833" s="22"/>
    </row>
    <row r="1834" spans="1:20">
      <c r="E1834" s="61"/>
      <c r="F1834" s="1"/>
      <c r="G1834" s="61"/>
      <c r="H1834" s="1"/>
      <c r="I1834" s="1">
        <v>1</v>
      </c>
      <c r="K1834" s="45">
        <v>1</v>
      </c>
      <c r="L1834" s="22"/>
      <c r="M1834" s="22"/>
      <c r="N1834" s="45">
        <v>1</v>
      </c>
      <c r="R1834" s="45">
        <v>1</v>
      </c>
      <c r="S1834" s="45"/>
    </row>
    <row r="1835" spans="1:20">
      <c r="A1835" s="6" t="s">
        <v>290</v>
      </c>
      <c r="B1835" s="6"/>
      <c r="C1835" s="6"/>
      <c r="D1835" s="6"/>
      <c r="E1835" s="61"/>
      <c r="F1835" s="1"/>
      <c r="G1835" s="61"/>
      <c r="H1835" s="1"/>
      <c r="I1835" s="1"/>
      <c r="K1835" s="22"/>
      <c r="L1835" s="22"/>
      <c r="M1835" s="22"/>
      <c r="R1835" s="45"/>
      <c r="S1835" s="45"/>
    </row>
    <row r="1836" spans="1:20">
      <c r="E1836" s="61"/>
      <c r="F1836" s="1"/>
      <c r="I1836" s="1"/>
      <c r="K1836" s="45"/>
      <c r="L1836" s="22"/>
      <c r="M1836" s="22"/>
      <c r="N1836" s="45"/>
      <c r="R1836" s="45"/>
      <c r="S1836" s="45"/>
    </row>
    <row r="1837" spans="1:20">
      <c r="A1837" s="7">
        <v>70</v>
      </c>
      <c r="B1837" s="4" t="s">
        <v>318</v>
      </c>
      <c r="E1837" s="61"/>
      <c r="F1837" s="1"/>
      <c r="I1837" s="1">
        <v>1</v>
      </c>
      <c r="K1837" s="45">
        <v>1</v>
      </c>
      <c r="L1837" s="22"/>
      <c r="M1837" s="22"/>
      <c r="N1837" s="45">
        <v>1</v>
      </c>
      <c r="R1837" s="45">
        <v>1</v>
      </c>
      <c r="S1837" s="45"/>
    </row>
    <row r="1838" spans="1:20">
      <c r="A1838" s="7">
        <v>700</v>
      </c>
      <c r="B1838" s="4" t="s">
        <v>318</v>
      </c>
      <c r="C1838" s="61">
        <v>0</v>
      </c>
      <c r="D1838" s="1"/>
      <c r="E1838" s="61">
        <v>0</v>
      </c>
      <c r="F1838" s="1"/>
      <c r="G1838" s="61">
        <v>1</v>
      </c>
      <c r="H1838" s="1"/>
      <c r="I1838" s="1"/>
      <c r="K1838" s="45"/>
      <c r="L1838" s="22"/>
      <c r="M1838" s="22"/>
      <c r="N1838" s="45"/>
      <c r="R1838" s="45"/>
      <c r="S1838" s="45"/>
    </row>
    <row r="1839" spans="1:20">
      <c r="A1839" s="7"/>
      <c r="C1839" s="61"/>
      <c r="D1839" s="1"/>
      <c r="E1839" s="61"/>
      <c r="F1839" s="1"/>
      <c r="G1839" s="61"/>
      <c r="H1839" s="1"/>
      <c r="I1839" s="1"/>
      <c r="K1839" s="45"/>
      <c r="L1839" s="22"/>
      <c r="M1839" s="22"/>
      <c r="N1839" s="45"/>
      <c r="R1839" s="45"/>
      <c r="S1839" s="45"/>
    </row>
    <row r="1840" spans="1:20">
      <c r="A1840" s="7">
        <v>73</v>
      </c>
      <c r="B1840" s="4" t="s">
        <v>403</v>
      </c>
      <c r="C1840" s="61"/>
      <c r="D1840" s="1"/>
      <c r="E1840" s="61"/>
      <c r="F1840" s="1"/>
      <c r="G1840" s="61"/>
      <c r="H1840" s="1"/>
      <c r="I1840" s="1">
        <v>1</v>
      </c>
      <c r="K1840" s="45">
        <v>1</v>
      </c>
      <c r="L1840" s="22"/>
      <c r="M1840" s="22"/>
      <c r="N1840" s="45">
        <v>1</v>
      </c>
      <c r="R1840" s="45">
        <v>1</v>
      </c>
      <c r="S1840" s="45"/>
    </row>
    <row r="1841" spans="1:19">
      <c r="A1841" s="7">
        <v>730</v>
      </c>
      <c r="B1841" s="4" t="s">
        <v>404</v>
      </c>
      <c r="C1841" s="61">
        <v>0</v>
      </c>
      <c r="D1841" s="1"/>
      <c r="E1841" s="61">
        <v>0</v>
      </c>
      <c r="F1841" s="1"/>
      <c r="G1841" s="61">
        <v>1</v>
      </c>
      <c r="H1841" s="1"/>
      <c r="I1841" s="1"/>
      <c r="K1841" s="45"/>
      <c r="L1841" s="22"/>
      <c r="M1841" s="22"/>
      <c r="N1841" s="45"/>
      <c r="R1841" s="45"/>
      <c r="S1841" s="45"/>
    </row>
    <row r="1842" spans="1:19">
      <c r="A1842" s="7"/>
      <c r="C1842" s="61"/>
      <c r="D1842" s="1"/>
      <c r="E1842" s="61"/>
      <c r="F1842" s="1"/>
      <c r="G1842" s="61"/>
      <c r="H1842" s="1"/>
      <c r="I1842" s="1"/>
      <c r="K1842" s="45"/>
      <c r="L1842" s="22"/>
      <c r="M1842" s="22"/>
      <c r="N1842" s="45"/>
      <c r="R1842" s="45"/>
      <c r="S1842" s="45"/>
    </row>
    <row r="1843" spans="1:19">
      <c r="A1843" s="7">
        <v>74</v>
      </c>
      <c r="B1843" s="4" t="s">
        <v>49</v>
      </c>
      <c r="C1843" s="61"/>
      <c r="D1843" s="1"/>
      <c r="E1843" s="61"/>
      <c r="F1843" s="1"/>
      <c r="G1843" s="61"/>
      <c r="H1843" s="1"/>
      <c r="I1843" s="1">
        <v>1</v>
      </c>
      <c r="K1843" s="45">
        <v>1</v>
      </c>
      <c r="L1843" s="22"/>
      <c r="M1843" s="22"/>
      <c r="N1843" s="45">
        <v>1</v>
      </c>
      <c r="R1843" s="45">
        <v>1</v>
      </c>
      <c r="S1843" s="45"/>
    </row>
    <row r="1844" spans="1:19">
      <c r="A1844" s="7">
        <v>740</v>
      </c>
      <c r="B1844" s="4" t="s">
        <v>50</v>
      </c>
      <c r="C1844" s="61">
        <v>0</v>
      </c>
      <c r="D1844" s="1"/>
      <c r="E1844" s="61">
        <v>0</v>
      </c>
      <c r="F1844" s="1"/>
      <c r="G1844" s="61">
        <v>1</v>
      </c>
      <c r="H1844" s="1"/>
      <c r="I1844" s="1"/>
      <c r="K1844" s="45"/>
      <c r="L1844" s="22"/>
      <c r="M1844" s="22"/>
      <c r="N1844" s="45"/>
      <c r="R1844" s="45"/>
      <c r="S1844" s="45"/>
    </row>
    <row r="1845" spans="1:19">
      <c r="A1845" s="7"/>
      <c r="C1845" s="61"/>
      <c r="D1845" s="1"/>
      <c r="E1845" s="61"/>
      <c r="F1845" s="1"/>
      <c r="G1845" s="61"/>
      <c r="H1845" s="1"/>
      <c r="I1845" s="1"/>
      <c r="K1845" s="45"/>
      <c r="L1845" s="22"/>
      <c r="M1845" s="22"/>
      <c r="N1845" s="45"/>
      <c r="R1845" s="45"/>
      <c r="S1845" s="45"/>
    </row>
    <row r="1846" spans="1:19">
      <c r="A1846" s="7">
        <v>75</v>
      </c>
      <c r="B1846" s="4" t="s">
        <v>291</v>
      </c>
      <c r="C1846" s="61"/>
      <c r="D1846" s="1"/>
      <c r="E1846" s="61"/>
      <c r="F1846" s="1"/>
      <c r="G1846" s="61"/>
      <c r="H1846" s="1"/>
      <c r="I1846" s="1">
        <v>1</v>
      </c>
      <c r="K1846" s="45">
        <v>1</v>
      </c>
      <c r="L1846" s="22"/>
      <c r="M1846" s="22"/>
      <c r="N1846" s="45">
        <v>1</v>
      </c>
      <c r="R1846" s="45">
        <v>1</v>
      </c>
      <c r="S1846" s="45"/>
    </row>
    <row r="1847" spans="1:19">
      <c r="A1847" s="7">
        <v>750</v>
      </c>
      <c r="B1847" s="4" t="s">
        <v>51</v>
      </c>
      <c r="C1847" s="61">
        <v>0</v>
      </c>
      <c r="D1847" s="1"/>
      <c r="E1847" s="61">
        <v>0</v>
      </c>
      <c r="F1847" s="1"/>
      <c r="G1847" s="61">
        <v>1</v>
      </c>
      <c r="H1847" s="1"/>
      <c r="I1847" s="1"/>
      <c r="K1847" s="45"/>
      <c r="L1847" s="22"/>
      <c r="M1847" s="22"/>
      <c r="N1847" s="45"/>
      <c r="R1847" s="45"/>
      <c r="S1847" s="45"/>
    </row>
    <row r="1848" spans="1:19">
      <c r="A1848" s="7"/>
      <c r="C1848" s="61"/>
      <c r="D1848" s="1"/>
      <c r="E1848" s="61"/>
      <c r="F1848" s="1"/>
      <c r="G1848" s="61"/>
      <c r="H1848" s="1"/>
      <c r="I1848" s="1"/>
      <c r="K1848" s="45"/>
      <c r="L1848" s="22"/>
      <c r="M1848" s="22"/>
      <c r="N1848" s="45"/>
      <c r="R1848" s="45"/>
      <c r="S1848" s="45"/>
    </row>
    <row r="1849" spans="1:19">
      <c r="A1849" s="7">
        <v>76</v>
      </c>
      <c r="B1849" s="4" t="s">
        <v>282</v>
      </c>
      <c r="C1849" s="61"/>
      <c r="D1849" s="1"/>
      <c r="E1849" s="61"/>
      <c r="F1849" s="1"/>
      <c r="G1849" s="61"/>
      <c r="H1849" s="1"/>
      <c r="I1849" s="1">
        <v>1</v>
      </c>
      <c r="K1849" s="45">
        <v>1</v>
      </c>
      <c r="L1849" s="22"/>
      <c r="M1849" s="22"/>
      <c r="N1849" s="45">
        <v>1</v>
      </c>
      <c r="R1849" s="45">
        <v>1</v>
      </c>
      <c r="S1849" s="45"/>
    </row>
    <row r="1850" spans="1:19">
      <c r="A1850" s="7">
        <v>762</v>
      </c>
      <c r="B1850" s="4" t="s">
        <v>283</v>
      </c>
      <c r="C1850" s="61">
        <v>0</v>
      </c>
      <c r="D1850" s="1"/>
      <c r="E1850" s="61">
        <v>0</v>
      </c>
      <c r="F1850" s="1"/>
      <c r="G1850" s="61">
        <v>1</v>
      </c>
      <c r="H1850" s="1"/>
      <c r="I1850" s="1"/>
      <c r="K1850" s="45"/>
      <c r="L1850" s="22"/>
      <c r="M1850" s="22"/>
      <c r="N1850" s="45"/>
      <c r="R1850" s="45"/>
      <c r="S1850" s="45"/>
    </row>
    <row r="1851" spans="1:19">
      <c r="A1851" s="7"/>
      <c r="C1851" s="61"/>
      <c r="D1851" s="1"/>
      <c r="E1851" s="61"/>
      <c r="F1851" s="1"/>
      <c r="G1851" s="61"/>
      <c r="H1851" s="1"/>
      <c r="I1851" s="1"/>
      <c r="K1851" s="45"/>
      <c r="L1851" s="22"/>
      <c r="M1851" s="22"/>
      <c r="N1851" s="45"/>
      <c r="R1851" s="45"/>
      <c r="S1851" s="45"/>
    </row>
    <row r="1852" spans="1:19">
      <c r="A1852" s="7">
        <v>77</v>
      </c>
      <c r="B1852" s="4" t="s">
        <v>309</v>
      </c>
      <c r="C1852" s="61"/>
      <c r="D1852" s="1"/>
      <c r="E1852" s="61"/>
      <c r="F1852" s="1"/>
      <c r="G1852" s="61"/>
      <c r="H1852" s="1"/>
      <c r="I1852" s="1">
        <v>1</v>
      </c>
      <c r="K1852" s="45">
        <v>1</v>
      </c>
      <c r="L1852" s="22"/>
      <c r="M1852" s="22"/>
      <c r="N1852" s="45">
        <v>1</v>
      </c>
      <c r="R1852" s="45">
        <v>1</v>
      </c>
      <c r="S1852" s="45"/>
    </row>
    <row r="1853" spans="1:19">
      <c r="A1853" s="7">
        <v>770</v>
      </c>
      <c r="B1853" s="4" t="s">
        <v>405</v>
      </c>
      <c r="C1853" s="61">
        <v>0</v>
      </c>
      <c r="D1853" s="1"/>
      <c r="E1853" s="61">
        <v>0</v>
      </c>
      <c r="F1853" s="1"/>
      <c r="G1853" s="61">
        <v>0</v>
      </c>
      <c r="H1853" s="1"/>
      <c r="I1853" s="1"/>
      <c r="K1853" s="45"/>
      <c r="L1853" s="22"/>
      <c r="M1853" s="22"/>
      <c r="N1853" s="45"/>
      <c r="R1853" s="45"/>
      <c r="S1853" s="45"/>
    </row>
    <row r="1854" spans="1:19">
      <c r="A1854" s="7"/>
      <c r="C1854" s="61"/>
      <c r="D1854" s="1"/>
      <c r="E1854" s="61"/>
      <c r="F1854" s="1"/>
      <c r="G1854" s="61"/>
      <c r="H1854" s="1"/>
      <c r="I1854" s="66"/>
      <c r="J1854" s="60">
        <v>7</v>
      </c>
      <c r="K1854" s="22"/>
      <c r="L1854" s="46">
        <v>7</v>
      </c>
      <c r="M1854" s="58"/>
      <c r="O1854" s="46">
        <v>7</v>
      </c>
      <c r="P1854" s="58"/>
      <c r="Q1854" s="58"/>
      <c r="R1854" s="45"/>
      <c r="S1854" s="46">
        <v>7</v>
      </c>
    </row>
    <row r="1855" spans="1:19">
      <c r="A1855" s="7">
        <v>78</v>
      </c>
      <c r="B1855" s="4" t="s">
        <v>310</v>
      </c>
      <c r="C1855" s="61"/>
      <c r="D1855" s="1"/>
      <c r="E1855" s="61"/>
      <c r="F1855" s="1"/>
      <c r="G1855" s="61"/>
      <c r="H1855" s="1"/>
      <c r="I1855" s="1"/>
      <c r="K1855" s="22"/>
      <c r="L1855" s="22"/>
      <c r="M1855" s="22"/>
    </row>
    <row r="1856" spans="1:19">
      <c r="A1856" s="7">
        <v>789</v>
      </c>
      <c r="B1856" s="4" t="s">
        <v>406</v>
      </c>
      <c r="C1856" s="61">
        <v>0</v>
      </c>
      <c r="D1856" s="1"/>
      <c r="E1856" s="61">
        <v>0</v>
      </c>
      <c r="F1856" s="1"/>
      <c r="G1856" s="61">
        <v>1</v>
      </c>
      <c r="H1856" s="1"/>
      <c r="I1856" s="66"/>
      <c r="J1856" s="60">
        <v>792987.93274694576</v>
      </c>
      <c r="K1856" s="22"/>
      <c r="L1856" s="14">
        <v>1160875.31238136</v>
      </c>
      <c r="M1856" s="15"/>
      <c r="O1856" s="14">
        <v>460959.32907393936</v>
      </c>
      <c r="P1856" s="15"/>
      <c r="Q1856" s="15"/>
      <c r="S1856" s="14">
        <v>519324.61753352219</v>
      </c>
    </row>
    <row r="1857" spans="1:18">
      <c r="C1857" s="61"/>
      <c r="D1857" s="1"/>
      <c r="E1857" s="61"/>
      <c r="F1857" s="1"/>
      <c r="G1857" s="61"/>
      <c r="H1857" s="1"/>
      <c r="I1857" s="1"/>
      <c r="K1857" s="22"/>
      <c r="L1857" s="22"/>
      <c r="M1857" s="22"/>
    </row>
    <row r="1858" spans="1:18">
      <c r="B1858" s="5" t="s">
        <v>243</v>
      </c>
      <c r="C1858" s="61"/>
      <c r="D1858" s="14">
        <f>SUM(C1838:C1856)</f>
        <v>0</v>
      </c>
      <c r="E1858" s="61"/>
      <c r="F1858" s="14">
        <v>0</v>
      </c>
      <c r="G1858" s="62"/>
      <c r="H1858" s="60">
        <f>SUM(G1838:G1856)</f>
        <v>6</v>
      </c>
      <c r="I1858" s="1"/>
      <c r="K1858" s="22"/>
      <c r="L1858" s="22"/>
      <c r="M1858" s="22"/>
    </row>
    <row r="1859" spans="1:18">
      <c r="E1859" s="61"/>
      <c r="F1859" s="1"/>
      <c r="G1859" s="61"/>
      <c r="H1859" s="1"/>
      <c r="I1859" s="1"/>
      <c r="K1859" s="22"/>
      <c r="L1859" s="22"/>
      <c r="M1859" s="22"/>
    </row>
    <row r="1860" spans="1:18">
      <c r="B1860" s="5" t="s">
        <v>306</v>
      </c>
      <c r="C1860" s="5"/>
      <c r="D1860" s="14">
        <f>+D1858+D1833+D1793+D1779</f>
        <v>2080938.2752800002</v>
      </c>
      <c r="E1860" s="61"/>
      <c r="F1860" s="14">
        <v>1168632.56</v>
      </c>
      <c r="G1860" s="62"/>
      <c r="H1860" s="60">
        <f>+H1858+H1833+H1793+H1779</f>
        <v>582867.71415953245</v>
      </c>
      <c r="I1860" s="1"/>
      <c r="K1860" s="22"/>
      <c r="L1860" s="22"/>
      <c r="M1860" s="22"/>
    </row>
    <row r="1861" spans="1:18">
      <c r="E1861" s="61"/>
      <c r="F1861" s="1"/>
      <c r="G1861" s="61"/>
      <c r="H1861" s="1"/>
      <c r="I1861" s="15"/>
      <c r="J1861" s="16"/>
      <c r="K1861" s="22"/>
      <c r="L1861" s="22"/>
      <c r="M1861" s="22"/>
    </row>
    <row r="1862" spans="1:18">
      <c r="A1862" s="6" t="s">
        <v>14</v>
      </c>
      <c r="E1862" s="61"/>
      <c r="F1862" s="1"/>
      <c r="G1862" s="61"/>
      <c r="H1862" s="1"/>
      <c r="I1862" s="1"/>
      <c r="K1862" s="22"/>
      <c r="L1862" s="22"/>
      <c r="M1862" s="22"/>
    </row>
    <row r="1863" spans="1:18">
      <c r="A1863" s="6"/>
      <c r="E1863" s="61"/>
      <c r="F1863" s="1"/>
      <c r="G1863" s="66"/>
      <c r="H1863" s="15"/>
      <c r="I1863" s="1">
        <v>1</v>
      </c>
      <c r="K1863" s="19">
        <v>1</v>
      </c>
      <c r="L1863" s="22"/>
      <c r="M1863" s="22"/>
      <c r="N1863" s="19">
        <v>1</v>
      </c>
      <c r="R1863" s="19">
        <v>1</v>
      </c>
    </row>
    <row r="1864" spans="1:18">
      <c r="A1864" s="6" t="s">
        <v>257</v>
      </c>
      <c r="E1864" s="61"/>
      <c r="F1864" s="1"/>
      <c r="G1864" s="61"/>
      <c r="H1864" s="1"/>
      <c r="I1864" s="1">
        <v>1</v>
      </c>
      <c r="K1864" s="19">
        <v>1</v>
      </c>
      <c r="L1864" s="22"/>
      <c r="M1864" s="22"/>
      <c r="N1864" s="19">
        <v>1</v>
      </c>
      <c r="R1864" s="19">
        <v>1</v>
      </c>
    </row>
    <row r="1865" spans="1:18">
      <c r="A1865" s="16"/>
      <c r="B1865" s="16"/>
      <c r="C1865" s="16"/>
      <c r="D1865" s="16"/>
      <c r="E1865" s="61"/>
      <c r="F1865" s="1"/>
      <c r="G1865" s="4"/>
      <c r="I1865" s="1">
        <v>1</v>
      </c>
      <c r="K1865" s="19">
        <v>1</v>
      </c>
      <c r="L1865" s="22"/>
      <c r="M1865" s="22"/>
      <c r="N1865" s="19">
        <v>1</v>
      </c>
      <c r="R1865" s="19">
        <v>1</v>
      </c>
    </row>
    <row r="1866" spans="1:18">
      <c r="A1866" s="7">
        <v>20</v>
      </c>
      <c r="B1866" s="4" t="s">
        <v>153</v>
      </c>
      <c r="E1866" s="61"/>
      <c r="F1866" s="1"/>
      <c r="G1866" s="4"/>
      <c r="I1866" s="1">
        <v>1</v>
      </c>
      <c r="K1866" s="19">
        <v>1</v>
      </c>
      <c r="L1866" s="22"/>
      <c r="M1866" s="22"/>
      <c r="N1866" s="19">
        <v>1</v>
      </c>
      <c r="R1866" s="19">
        <v>1</v>
      </c>
    </row>
    <row r="1867" spans="1:18">
      <c r="A1867" s="7">
        <v>200</v>
      </c>
      <c r="B1867" s="4" t="s">
        <v>407</v>
      </c>
      <c r="C1867" s="61">
        <v>0</v>
      </c>
      <c r="D1867" s="1"/>
      <c r="E1867" s="61">
        <v>0</v>
      </c>
      <c r="F1867" s="1"/>
      <c r="G1867" s="61">
        <v>0</v>
      </c>
      <c r="H1867" s="1"/>
      <c r="I1867" s="1">
        <v>1</v>
      </c>
      <c r="K1867" s="19">
        <v>1</v>
      </c>
      <c r="L1867" s="22"/>
      <c r="M1867" s="22"/>
      <c r="N1867" s="19">
        <v>1</v>
      </c>
      <c r="R1867" s="19">
        <v>1</v>
      </c>
    </row>
    <row r="1868" spans="1:18">
      <c r="A1868" s="7">
        <v>202</v>
      </c>
      <c r="B1868" s="4" t="s">
        <v>408</v>
      </c>
      <c r="C1868" s="61">
        <v>0</v>
      </c>
      <c r="D1868" s="1"/>
      <c r="E1868" s="61">
        <v>0</v>
      </c>
      <c r="F1868" s="1"/>
      <c r="G1868" s="61">
        <v>0</v>
      </c>
      <c r="H1868" s="1"/>
      <c r="I1868" s="1">
        <v>1</v>
      </c>
      <c r="K1868" s="19">
        <v>1</v>
      </c>
      <c r="L1868" s="22"/>
      <c r="M1868" s="22"/>
      <c r="N1868" s="19">
        <v>1</v>
      </c>
      <c r="R1868" s="19">
        <v>1</v>
      </c>
    </row>
    <row r="1869" spans="1:18">
      <c r="A1869" s="7">
        <v>203</v>
      </c>
      <c r="B1869" s="4" t="s">
        <v>409</v>
      </c>
      <c r="C1869" s="61">
        <v>0</v>
      </c>
      <c r="D1869" s="1"/>
      <c r="E1869" s="61">
        <v>0</v>
      </c>
      <c r="F1869" s="1"/>
      <c r="G1869" s="61">
        <v>0</v>
      </c>
      <c r="H1869" s="1"/>
      <c r="I1869" s="1">
        <v>1</v>
      </c>
      <c r="K1869" s="19">
        <v>1</v>
      </c>
      <c r="L1869" s="22"/>
      <c r="M1869" s="22"/>
      <c r="N1869" s="19">
        <v>1</v>
      </c>
      <c r="R1869" s="19">
        <v>1</v>
      </c>
    </row>
    <row r="1870" spans="1:18">
      <c r="A1870" s="7">
        <v>204</v>
      </c>
      <c r="B1870" s="4" t="s">
        <v>410</v>
      </c>
      <c r="C1870" s="61">
        <v>0</v>
      </c>
      <c r="D1870" s="1"/>
      <c r="E1870" s="61">
        <v>0</v>
      </c>
      <c r="F1870" s="1"/>
      <c r="G1870" s="61">
        <v>0</v>
      </c>
      <c r="H1870" s="1"/>
      <c r="I1870" s="1">
        <v>0.5</v>
      </c>
      <c r="K1870" s="19">
        <v>0.5</v>
      </c>
      <c r="L1870" s="22"/>
      <c r="M1870" s="22"/>
      <c r="N1870" s="19">
        <v>0.5</v>
      </c>
      <c r="R1870" s="19"/>
    </row>
    <row r="1871" spans="1:18">
      <c r="A1871" s="7">
        <v>205</v>
      </c>
      <c r="B1871" s="4" t="s">
        <v>411</v>
      </c>
      <c r="C1871" s="61">
        <v>0</v>
      </c>
      <c r="D1871" s="1"/>
      <c r="E1871" s="61">
        <v>0</v>
      </c>
      <c r="F1871" s="1"/>
      <c r="G1871" s="61">
        <v>0</v>
      </c>
      <c r="H1871" s="1"/>
      <c r="I1871" s="1"/>
      <c r="K1871" s="19"/>
      <c r="L1871" s="22"/>
      <c r="M1871" s="22"/>
      <c r="N1871" s="19"/>
      <c r="R1871" s="19"/>
    </row>
    <row r="1872" spans="1:18">
      <c r="A1872" s="7">
        <v>206</v>
      </c>
      <c r="B1872" s="4" t="s">
        <v>412</v>
      </c>
      <c r="C1872" s="61">
        <v>0</v>
      </c>
      <c r="D1872" s="1"/>
      <c r="E1872" s="61">
        <v>0</v>
      </c>
      <c r="F1872" s="1"/>
      <c r="G1872" s="61">
        <v>0</v>
      </c>
      <c r="H1872" s="1"/>
      <c r="I1872" s="1"/>
      <c r="K1872" s="19"/>
      <c r="L1872" s="22"/>
      <c r="M1872" s="22"/>
      <c r="N1872" s="19"/>
    </row>
    <row r="1873" spans="1:18">
      <c r="A1873" s="7">
        <v>208</v>
      </c>
      <c r="B1873" s="4" t="s">
        <v>413</v>
      </c>
      <c r="C1873" s="61">
        <v>0</v>
      </c>
      <c r="D1873" s="1"/>
      <c r="E1873" s="61">
        <v>0</v>
      </c>
      <c r="F1873" s="1"/>
      <c r="G1873" s="61">
        <v>0</v>
      </c>
      <c r="H1873" s="1"/>
      <c r="I1873" s="1">
        <v>1</v>
      </c>
      <c r="K1873" s="19">
        <v>1</v>
      </c>
      <c r="L1873" s="22"/>
      <c r="M1873" s="22"/>
      <c r="N1873" s="19">
        <v>1</v>
      </c>
      <c r="R1873" s="19">
        <v>1</v>
      </c>
    </row>
    <row r="1874" spans="1:18">
      <c r="A1874" s="7">
        <v>209</v>
      </c>
      <c r="B1874" s="4" t="s">
        <v>101</v>
      </c>
      <c r="C1874" s="61">
        <v>0</v>
      </c>
      <c r="D1874" s="1"/>
      <c r="E1874" s="61">
        <v>0</v>
      </c>
      <c r="F1874" s="1"/>
      <c r="G1874" s="61">
        <v>0</v>
      </c>
      <c r="H1874" s="1"/>
      <c r="I1874" s="1">
        <v>1</v>
      </c>
      <c r="K1874" s="19">
        <v>1</v>
      </c>
      <c r="L1874" s="22"/>
      <c r="M1874" s="22"/>
      <c r="N1874" s="19">
        <v>1</v>
      </c>
      <c r="R1874" s="19">
        <v>1</v>
      </c>
    </row>
    <row r="1875" spans="1:18">
      <c r="A1875" s="7"/>
      <c r="C1875" s="61"/>
      <c r="D1875" s="1"/>
      <c r="E1875" s="61"/>
      <c r="F1875" s="1"/>
      <c r="G1875" s="61"/>
      <c r="H1875" s="1"/>
      <c r="I1875" s="1">
        <v>1</v>
      </c>
      <c r="K1875" s="19">
        <v>1</v>
      </c>
      <c r="L1875" s="22"/>
      <c r="M1875" s="22"/>
      <c r="N1875" s="19">
        <v>1</v>
      </c>
      <c r="R1875" s="19">
        <v>1</v>
      </c>
    </row>
    <row r="1876" spans="1:18">
      <c r="A1876" s="7">
        <v>21</v>
      </c>
      <c r="B1876" s="4" t="s">
        <v>261</v>
      </c>
      <c r="C1876" s="61"/>
      <c r="D1876" s="1"/>
      <c r="E1876" s="61"/>
      <c r="F1876" s="1"/>
      <c r="G1876" s="61"/>
      <c r="H1876" s="1"/>
      <c r="I1876" s="1">
        <v>1</v>
      </c>
      <c r="K1876" s="19">
        <v>1</v>
      </c>
      <c r="L1876" s="22"/>
      <c r="M1876" s="22"/>
      <c r="N1876" s="19">
        <v>1</v>
      </c>
      <c r="R1876" s="19">
        <v>1</v>
      </c>
    </row>
    <row r="1877" spans="1:18">
      <c r="A1877" s="7">
        <v>210</v>
      </c>
      <c r="B1877" s="4" t="s">
        <v>414</v>
      </c>
      <c r="C1877" s="61">
        <v>0</v>
      </c>
      <c r="D1877" s="1"/>
      <c r="E1877" s="61">
        <v>0</v>
      </c>
      <c r="F1877" s="1"/>
      <c r="G1877" s="61">
        <v>0</v>
      </c>
      <c r="H1877" s="1"/>
      <c r="I1877" s="1">
        <v>1</v>
      </c>
      <c r="K1877" s="19">
        <v>1</v>
      </c>
      <c r="L1877" s="22"/>
      <c r="M1877" s="22"/>
      <c r="N1877" s="19">
        <v>1</v>
      </c>
      <c r="R1877" s="19">
        <v>1</v>
      </c>
    </row>
    <row r="1878" spans="1:18">
      <c r="A1878" s="7">
        <v>212</v>
      </c>
      <c r="B1878" s="4" t="s">
        <v>415</v>
      </c>
      <c r="C1878" s="61">
        <v>0</v>
      </c>
      <c r="D1878" s="1"/>
      <c r="E1878" s="61">
        <v>0</v>
      </c>
      <c r="F1878" s="1"/>
      <c r="G1878" s="61">
        <v>0</v>
      </c>
      <c r="H1878" s="1"/>
      <c r="I1878" s="1">
        <v>1</v>
      </c>
      <c r="K1878" s="19">
        <v>1</v>
      </c>
      <c r="L1878" s="22"/>
      <c r="M1878" s="22"/>
      <c r="N1878" s="19">
        <v>1</v>
      </c>
      <c r="R1878" s="19">
        <v>1</v>
      </c>
    </row>
    <row r="1879" spans="1:18">
      <c r="A1879" s="7">
        <v>213</v>
      </c>
      <c r="B1879" s="4" t="s">
        <v>416</v>
      </c>
      <c r="C1879" s="61">
        <v>0</v>
      </c>
      <c r="D1879" s="1"/>
      <c r="E1879" s="61">
        <v>0</v>
      </c>
      <c r="F1879" s="1"/>
      <c r="G1879" s="61">
        <v>0</v>
      </c>
      <c r="H1879" s="1"/>
      <c r="I1879" s="1">
        <v>1</v>
      </c>
      <c r="K1879" s="19">
        <v>1</v>
      </c>
      <c r="L1879" s="22"/>
      <c r="M1879" s="22"/>
      <c r="N1879" s="19">
        <v>1</v>
      </c>
      <c r="R1879" s="19">
        <v>1</v>
      </c>
    </row>
    <row r="1880" spans="1:18">
      <c r="A1880" s="7">
        <v>214</v>
      </c>
      <c r="B1880" s="4" t="s">
        <v>417</v>
      </c>
      <c r="C1880" s="61">
        <v>0</v>
      </c>
      <c r="D1880" s="1"/>
      <c r="E1880" s="61">
        <v>0</v>
      </c>
      <c r="F1880" s="1"/>
      <c r="G1880" s="61">
        <v>0</v>
      </c>
      <c r="H1880" s="1"/>
      <c r="I1880" s="1"/>
      <c r="K1880" s="19"/>
      <c r="L1880" s="22"/>
      <c r="M1880" s="22"/>
      <c r="N1880" s="19"/>
      <c r="R1880" s="19"/>
    </row>
    <row r="1881" spans="1:18">
      <c r="A1881" s="7">
        <v>215</v>
      </c>
      <c r="B1881" s="4" t="s">
        <v>418</v>
      </c>
      <c r="C1881" s="61">
        <v>0</v>
      </c>
      <c r="D1881" s="1"/>
      <c r="E1881" s="61">
        <v>0</v>
      </c>
      <c r="F1881" s="1"/>
      <c r="G1881" s="61">
        <v>0</v>
      </c>
      <c r="H1881" s="1"/>
      <c r="I1881" s="1"/>
      <c r="K1881" s="19"/>
      <c r="L1881" s="22"/>
      <c r="M1881" s="22"/>
      <c r="N1881" s="19"/>
      <c r="R1881" s="19"/>
    </row>
    <row r="1882" spans="1:18">
      <c r="A1882" s="7">
        <v>216</v>
      </c>
      <c r="B1882" s="4" t="s">
        <v>419</v>
      </c>
      <c r="C1882" s="61">
        <v>0</v>
      </c>
      <c r="D1882" s="1"/>
      <c r="E1882" s="61">
        <v>0</v>
      </c>
      <c r="F1882" s="1"/>
      <c r="G1882" s="61">
        <v>0</v>
      </c>
      <c r="H1882" s="1"/>
      <c r="I1882" s="1"/>
      <c r="K1882" s="19"/>
      <c r="L1882" s="22"/>
      <c r="M1882" s="22"/>
      <c r="N1882" s="19"/>
      <c r="R1882" s="19"/>
    </row>
    <row r="1883" spans="1:18">
      <c r="A1883" s="7">
        <v>219</v>
      </c>
      <c r="B1883" s="4" t="s">
        <v>420</v>
      </c>
      <c r="C1883" s="61">
        <v>0</v>
      </c>
      <c r="D1883" s="1"/>
      <c r="E1883" s="61">
        <v>0</v>
      </c>
      <c r="F1883" s="1"/>
      <c r="G1883" s="61">
        <v>0</v>
      </c>
      <c r="H1883" s="1"/>
      <c r="I1883" s="1">
        <v>1</v>
      </c>
      <c r="K1883" s="19">
        <v>1</v>
      </c>
      <c r="L1883" s="22"/>
      <c r="M1883" s="22"/>
      <c r="N1883" s="19">
        <v>1</v>
      </c>
      <c r="R1883" s="19">
        <v>1</v>
      </c>
    </row>
    <row r="1884" spans="1:18">
      <c r="C1884" s="61"/>
      <c r="D1884" s="1"/>
      <c r="E1884" s="61"/>
      <c r="F1884" s="1"/>
      <c r="G1884" s="61"/>
      <c r="H1884" s="1"/>
      <c r="I1884" s="1">
        <v>1</v>
      </c>
      <c r="K1884" s="19">
        <v>1</v>
      </c>
      <c r="L1884" s="22"/>
      <c r="M1884" s="22"/>
      <c r="N1884" s="19">
        <v>1</v>
      </c>
      <c r="R1884" s="19">
        <v>1</v>
      </c>
    </row>
    <row r="1885" spans="1:18">
      <c r="A1885" s="7">
        <v>22</v>
      </c>
      <c r="B1885" s="4" t="s">
        <v>262</v>
      </c>
      <c r="C1885" s="61"/>
      <c r="D1885" s="1"/>
      <c r="E1885" s="61"/>
      <c r="F1885" s="1"/>
      <c r="G1885" s="61"/>
      <c r="H1885" s="1"/>
      <c r="I1885" s="1">
        <v>1</v>
      </c>
      <c r="K1885" s="19">
        <v>1</v>
      </c>
      <c r="L1885" s="22"/>
      <c r="M1885" s="22"/>
      <c r="N1885" s="19">
        <v>1</v>
      </c>
      <c r="R1885" s="19">
        <v>1</v>
      </c>
    </row>
    <row r="1886" spans="1:18">
      <c r="A1886" s="7">
        <v>220</v>
      </c>
      <c r="B1886" s="4" t="s">
        <v>263</v>
      </c>
      <c r="C1886" s="61">
        <v>0</v>
      </c>
      <c r="D1886" s="1"/>
      <c r="E1886" s="61">
        <v>0</v>
      </c>
      <c r="F1886" s="1"/>
      <c r="G1886" s="61"/>
      <c r="H1886" s="1"/>
      <c r="I1886" s="1"/>
      <c r="K1886" s="19"/>
      <c r="L1886" s="22"/>
      <c r="M1886" s="22"/>
      <c r="N1886" s="19"/>
      <c r="R1886" s="19"/>
    </row>
    <row r="1887" spans="1:18">
      <c r="A1887" s="7" t="s">
        <v>355</v>
      </c>
      <c r="B1887" s="4" t="s">
        <v>358</v>
      </c>
      <c r="C1887" s="61">
        <v>0</v>
      </c>
      <c r="D1887" s="1"/>
      <c r="E1887" s="61">
        <v>0</v>
      </c>
      <c r="F1887" s="1"/>
      <c r="G1887" s="61">
        <v>0</v>
      </c>
      <c r="H1887" s="1"/>
      <c r="I1887" s="1">
        <v>1</v>
      </c>
      <c r="K1887" s="19">
        <v>1</v>
      </c>
      <c r="L1887" s="22"/>
      <c r="M1887" s="22"/>
      <c r="N1887" s="19">
        <v>1</v>
      </c>
      <c r="R1887" s="19">
        <v>1</v>
      </c>
    </row>
    <row r="1888" spans="1:18">
      <c r="A1888" s="7" t="s">
        <v>356</v>
      </c>
      <c r="B1888" s="4" t="s">
        <v>359</v>
      </c>
      <c r="C1888" s="61">
        <v>0</v>
      </c>
      <c r="D1888" s="1"/>
      <c r="E1888" s="61">
        <v>0</v>
      </c>
      <c r="F1888" s="1"/>
      <c r="G1888" s="61">
        <v>0</v>
      </c>
      <c r="H1888" s="1"/>
      <c r="I1888" s="1">
        <v>1</v>
      </c>
      <c r="K1888" s="19">
        <v>1</v>
      </c>
      <c r="L1888" s="22"/>
      <c r="M1888" s="22"/>
      <c r="N1888" s="19">
        <v>1</v>
      </c>
      <c r="R1888" s="19">
        <v>1</v>
      </c>
    </row>
    <row r="1889" spans="1:18">
      <c r="A1889" s="7" t="s">
        <v>264</v>
      </c>
      <c r="B1889" s="4" t="s">
        <v>360</v>
      </c>
      <c r="C1889" s="61">
        <v>0</v>
      </c>
      <c r="D1889" s="1"/>
      <c r="E1889" s="61">
        <v>0</v>
      </c>
      <c r="F1889" s="1"/>
      <c r="G1889" s="61">
        <v>0</v>
      </c>
      <c r="H1889" s="1"/>
      <c r="I1889" s="1">
        <v>1</v>
      </c>
      <c r="K1889" s="19">
        <v>1</v>
      </c>
      <c r="L1889" s="22"/>
      <c r="M1889" s="22"/>
      <c r="N1889" s="19">
        <v>1</v>
      </c>
      <c r="R1889" s="19">
        <v>1</v>
      </c>
    </row>
    <row r="1890" spans="1:18">
      <c r="A1890" s="7">
        <v>221</v>
      </c>
      <c r="B1890" s="4" t="s">
        <v>265</v>
      </c>
      <c r="C1890" s="61"/>
      <c r="D1890" s="1"/>
      <c r="E1890" s="61"/>
      <c r="F1890" s="1"/>
      <c r="G1890" s="61"/>
      <c r="H1890" s="1"/>
      <c r="I1890" s="1">
        <v>1</v>
      </c>
      <c r="K1890" s="19">
        <v>1</v>
      </c>
      <c r="L1890" s="22"/>
      <c r="M1890" s="22"/>
      <c r="N1890" s="19">
        <v>1</v>
      </c>
    </row>
    <row r="1891" spans="1:18">
      <c r="A1891" s="7" t="s">
        <v>41</v>
      </c>
      <c r="B1891" s="4" t="s">
        <v>363</v>
      </c>
      <c r="C1891" s="61">
        <f>+[1]Pre2018!$C$226</f>
        <v>189081.35</v>
      </c>
      <c r="D1891" s="1"/>
      <c r="E1891" s="61">
        <v>189951.56</v>
      </c>
      <c r="F1891" s="1"/>
      <c r="G1891" s="61">
        <v>0</v>
      </c>
      <c r="H1891" s="1"/>
      <c r="I1891" s="1">
        <v>1</v>
      </c>
      <c r="K1891" s="19">
        <v>1</v>
      </c>
      <c r="L1891" s="22"/>
      <c r="M1891" s="22"/>
      <c r="N1891" s="19">
        <v>1</v>
      </c>
      <c r="R1891" s="19">
        <v>1</v>
      </c>
    </row>
    <row r="1892" spans="1:18">
      <c r="A1892" s="7" t="s">
        <v>266</v>
      </c>
      <c r="B1892" s="4" t="s">
        <v>364</v>
      </c>
      <c r="C1892" s="61">
        <f>+[1]Pre2018!$C$229</f>
        <v>11700</v>
      </c>
      <c r="D1892" s="1"/>
      <c r="E1892" s="61">
        <v>11700</v>
      </c>
      <c r="F1892" s="1"/>
      <c r="G1892" s="61">
        <v>0</v>
      </c>
      <c r="H1892" s="1"/>
      <c r="I1892" s="1">
        <v>1</v>
      </c>
      <c r="K1892" s="19">
        <v>1</v>
      </c>
      <c r="L1892" s="22"/>
      <c r="M1892" s="22"/>
      <c r="N1892" s="19">
        <v>1</v>
      </c>
    </row>
    <row r="1893" spans="1:18">
      <c r="A1893" s="7" t="s">
        <v>267</v>
      </c>
      <c r="B1893" s="4" t="s">
        <v>393</v>
      </c>
      <c r="C1893" s="61">
        <v>0</v>
      </c>
      <c r="D1893" s="1"/>
      <c r="E1893" s="61">
        <v>0</v>
      </c>
      <c r="F1893" s="1"/>
      <c r="G1893" s="61">
        <v>0</v>
      </c>
      <c r="H1893" s="1"/>
      <c r="I1893" s="1">
        <v>192779.68283244234</v>
      </c>
      <c r="K1893" s="19">
        <v>180200.79754242394</v>
      </c>
      <c r="L1893" s="22"/>
      <c r="M1893" s="22"/>
      <c r="N1893" s="19">
        <v>132073.22889308061</v>
      </c>
      <c r="R1893" s="19">
        <v>165584.31846735644</v>
      </c>
    </row>
    <row r="1894" spans="1:18">
      <c r="A1894" s="7" t="s">
        <v>102</v>
      </c>
      <c r="B1894" s="4" t="s">
        <v>103</v>
      </c>
      <c r="C1894" s="61">
        <v>0</v>
      </c>
      <c r="D1894" s="1"/>
      <c r="E1894" s="61">
        <v>0</v>
      </c>
      <c r="F1894" s="1"/>
      <c r="G1894" s="61">
        <v>0</v>
      </c>
      <c r="H1894" s="1"/>
      <c r="I1894" s="1">
        <v>1</v>
      </c>
      <c r="K1894" s="19">
        <v>1</v>
      </c>
      <c r="L1894" s="22"/>
      <c r="M1894" s="22"/>
      <c r="N1894" s="19">
        <v>1000</v>
      </c>
      <c r="R1894" s="19">
        <v>1000</v>
      </c>
    </row>
    <row r="1895" spans="1:18">
      <c r="A1895" s="7" t="s">
        <v>268</v>
      </c>
      <c r="B1895" s="4" t="s">
        <v>394</v>
      </c>
      <c r="C1895" s="61">
        <v>0</v>
      </c>
      <c r="D1895" s="1"/>
      <c r="E1895" s="61">
        <v>0</v>
      </c>
      <c r="F1895" s="1"/>
      <c r="G1895" s="61">
        <v>0</v>
      </c>
      <c r="H1895" s="1"/>
      <c r="I1895" s="1"/>
      <c r="K1895" s="19"/>
      <c r="L1895" s="22"/>
      <c r="M1895" s="22"/>
      <c r="N1895" s="19"/>
      <c r="R1895" s="19"/>
    </row>
    <row r="1896" spans="1:18">
      <c r="A1896" s="7" t="s">
        <v>361</v>
      </c>
      <c r="B1896" s="4" t="s">
        <v>104</v>
      </c>
      <c r="C1896" s="61">
        <v>0</v>
      </c>
      <c r="D1896" s="1"/>
      <c r="E1896" s="61">
        <v>0</v>
      </c>
      <c r="F1896" s="1"/>
      <c r="G1896" s="61">
        <v>0</v>
      </c>
      <c r="H1896" s="1"/>
      <c r="I1896" s="1">
        <v>1</v>
      </c>
      <c r="K1896" s="19">
        <v>1</v>
      </c>
      <c r="L1896" s="22"/>
      <c r="M1896" s="22"/>
      <c r="N1896" s="19">
        <v>1</v>
      </c>
      <c r="R1896" s="19">
        <v>1</v>
      </c>
    </row>
    <row r="1897" spans="1:18">
      <c r="A1897" s="7" t="s">
        <v>369</v>
      </c>
      <c r="B1897" s="4" t="s">
        <v>370</v>
      </c>
      <c r="C1897" s="61">
        <v>0</v>
      </c>
      <c r="D1897" s="1"/>
      <c r="E1897" s="61">
        <v>0</v>
      </c>
      <c r="F1897" s="1"/>
      <c r="G1897" s="61">
        <v>165045.88070383767</v>
      </c>
      <c r="H1897" s="1"/>
      <c r="I1897" s="1"/>
      <c r="K1897" s="19"/>
      <c r="L1897" s="22"/>
      <c r="M1897" s="22"/>
      <c r="N1897" s="19"/>
      <c r="R1897" s="19"/>
    </row>
    <row r="1898" spans="1:18">
      <c r="A1898" s="7" t="s">
        <v>362</v>
      </c>
      <c r="B1898" s="4" t="s">
        <v>395</v>
      </c>
      <c r="C1898" s="61">
        <v>0</v>
      </c>
      <c r="D1898" s="1"/>
      <c r="E1898" s="61">
        <v>0</v>
      </c>
      <c r="F1898" s="1"/>
      <c r="G1898" s="61">
        <v>11700</v>
      </c>
      <c r="H1898" s="1"/>
      <c r="I1898" s="1">
        <v>1</v>
      </c>
      <c r="K1898" s="19">
        <v>1</v>
      </c>
      <c r="L1898" s="22"/>
      <c r="M1898" s="22"/>
      <c r="N1898" s="19">
        <v>1</v>
      </c>
      <c r="R1898" s="19">
        <v>1</v>
      </c>
    </row>
    <row r="1899" spans="1:18">
      <c r="A1899" s="7">
        <v>222</v>
      </c>
      <c r="B1899" s="4" t="s">
        <v>269</v>
      </c>
      <c r="C1899" s="61"/>
      <c r="D1899" s="1"/>
      <c r="E1899" s="61"/>
      <c r="F1899" s="1"/>
      <c r="G1899" s="61"/>
      <c r="H1899" s="1"/>
      <c r="I1899" s="1"/>
      <c r="K1899" s="19"/>
      <c r="L1899" s="22"/>
      <c r="M1899" s="22"/>
      <c r="N1899" s="19"/>
      <c r="R1899" s="19">
        <v>1</v>
      </c>
    </row>
    <row r="1900" spans="1:18">
      <c r="A1900" s="7" t="s">
        <v>421</v>
      </c>
      <c r="B1900" s="4" t="s">
        <v>464</v>
      </c>
      <c r="C1900" s="61">
        <f>+[1]Pre2018!$C$232</f>
        <v>720</v>
      </c>
      <c r="D1900" s="1"/>
      <c r="E1900" s="61">
        <v>720</v>
      </c>
      <c r="F1900" s="1"/>
      <c r="G1900" s="61">
        <v>720</v>
      </c>
      <c r="H1900" s="1"/>
      <c r="I1900" s="1">
        <v>1</v>
      </c>
      <c r="K1900" s="19">
        <v>1</v>
      </c>
      <c r="L1900" s="22"/>
      <c r="M1900" s="22"/>
      <c r="N1900" s="19">
        <v>1</v>
      </c>
    </row>
    <row r="1901" spans="1:18">
      <c r="A1901" s="7" t="s">
        <v>191</v>
      </c>
      <c r="B1901" s="4" t="s">
        <v>270</v>
      </c>
      <c r="C1901" s="61">
        <v>0</v>
      </c>
      <c r="D1901" s="1"/>
      <c r="E1901" s="61">
        <v>0</v>
      </c>
      <c r="F1901" s="1"/>
      <c r="G1901" s="61">
        <v>0</v>
      </c>
      <c r="H1901" s="1"/>
      <c r="I1901" s="1">
        <v>1</v>
      </c>
      <c r="K1901" s="19">
        <v>1</v>
      </c>
      <c r="L1901" s="22"/>
      <c r="M1901" s="22"/>
      <c r="N1901" s="19">
        <v>1</v>
      </c>
    </row>
    <row r="1902" spans="1:18">
      <c r="A1902" s="7" t="s">
        <v>192</v>
      </c>
      <c r="B1902" s="4" t="s">
        <v>271</v>
      </c>
      <c r="C1902" s="61">
        <v>0</v>
      </c>
      <c r="D1902" s="1"/>
      <c r="E1902" s="61">
        <v>0</v>
      </c>
      <c r="F1902" s="1"/>
      <c r="G1902" s="61">
        <v>0</v>
      </c>
      <c r="H1902" s="1"/>
      <c r="I1902" s="1">
        <v>1</v>
      </c>
      <c r="K1902" s="19">
        <v>1</v>
      </c>
      <c r="L1902" s="22"/>
      <c r="M1902" s="22"/>
      <c r="N1902" s="19">
        <v>1</v>
      </c>
    </row>
    <row r="1903" spans="1:18">
      <c r="A1903" s="7">
        <v>225</v>
      </c>
      <c r="B1903" s="4" t="s">
        <v>272</v>
      </c>
      <c r="C1903" s="61"/>
      <c r="D1903" s="1"/>
      <c r="E1903" s="61"/>
      <c r="F1903" s="1"/>
      <c r="G1903" s="61"/>
      <c r="H1903" s="1"/>
      <c r="I1903" s="1">
        <v>43615.968000000001</v>
      </c>
      <c r="K1903" s="19">
        <v>43618.44</v>
      </c>
      <c r="L1903" s="22"/>
      <c r="M1903" s="22"/>
      <c r="N1903" s="19">
        <v>35856.36</v>
      </c>
      <c r="R1903" s="19">
        <v>23958.6</v>
      </c>
    </row>
    <row r="1904" spans="1:18">
      <c r="A1904" s="7" t="s">
        <v>106</v>
      </c>
      <c r="B1904" s="4" t="s">
        <v>111</v>
      </c>
      <c r="C1904" s="61">
        <v>0</v>
      </c>
      <c r="D1904" s="1"/>
      <c r="E1904" s="61">
        <v>0</v>
      </c>
      <c r="F1904" s="1"/>
      <c r="G1904" s="61">
        <v>0</v>
      </c>
      <c r="H1904" s="1"/>
      <c r="I1904" s="1">
        <v>1</v>
      </c>
      <c r="K1904" s="19">
        <v>1</v>
      </c>
      <c r="L1904" s="22"/>
      <c r="M1904" s="22"/>
      <c r="N1904" s="19">
        <v>1</v>
      </c>
      <c r="R1904" s="19">
        <v>1</v>
      </c>
    </row>
    <row r="1905" spans="1:40">
      <c r="A1905" s="7" t="s">
        <v>107</v>
      </c>
      <c r="B1905" s="4" t="s">
        <v>108</v>
      </c>
      <c r="C1905" s="61">
        <v>0</v>
      </c>
      <c r="D1905" s="1"/>
      <c r="E1905" s="61">
        <v>0</v>
      </c>
      <c r="F1905" s="1"/>
      <c r="G1905" s="61">
        <v>0</v>
      </c>
      <c r="H1905" s="1"/>
      <c r="I1905" s="1"/>
      <c r="K1905" s="19"/>
      <c r="L1905" s="22"/>
      <c r="M1905" s="22"/>
      <c r="N1905" s="19"/>
      <c r="R1905" s="19"/>
    </row>
    <row r="1906" spans="1:40">
      <c r="A1906" s="7" t="s">
        <v>109</v>
      </c>
      <c r="B1906" s="4" t="s">
        <v>110</v>
      </c>
      <c r="C1906" s="61">
        <f>+[1]Pre2018!$C$234</f>
        <v>118738.37</v>
      </c>
      <c r="D1906" s="1"/>
      <c r="E1906" s="61">
        <v>90493.2</v>
      </c>
      <c r="F1906" s="1"/>
      <c r="G1906" s="61">
        <v>0</v>
      </c>
      <c r="H1906" s="1"/>
      <c r="I1906" s="1">
        <v>1</v>
      </c>
      <c r="K1906" s="19">
        <v>1</v>
      </c>
      <c r="L1906" s="22"/>
      <c r="M1906" s="22"/>
      <c r="N1906" s="19">
        <v>1</v>
      </c>
    </row>
    <row r="1907" spans="1:40">
      <c r="A1907" s="7" t="s">
        <v>99</v>
      </c>
      <c r="B1907" s="4" t="s">
        <v>375</v>
      </c>
      <c r="C1907" s="61">
        <v>0</v>
      </c>
      <c r="D1907" s="1"/>
      <c r="E1907" s="61">
        <v>0</v>
      </c>
      <c r="F1907" s="1"/>
      <c r="G1907" s="61">
        <v>97331.308799999999</v>
      </c>
      <c r="H1907" s="1"/>
      <c r="I1907" s="1">
        <v>1</v>
      </c>
      <c r="K1907" s="19">
        <v>1</v>
      </c>
      <c r="L1907" s="22"/>
      <c r="M1907" s="22"/>
      <c r="N1907" s="19">
        <v>1</v>
      </c>
    </row>
    <row r="1908" spans="1:40">
      <c r="A1908" s="7">
        <v>227</v>
      </c>
      <c r="B1908" s="4" t="s">
        <v>112</v>
      </c>
      <c r="C1908" s="61"/>
      <c r="D1908" s="1"/>
      <c r="E1908" s="61"/>
      <c r="F1908" s="1"/>
      <c r="G1908" s="61">
        <v>0</v>
      </c>
      <c r="H1908" s="1"/>
      <c r="I1908" s="1">
        <v>571758.6</v>
      </c>
      <c r="K1908" s="19">
        <v>581759.61600000004</v>
      </c>
      <c r="L1908" s="22"/>
      <c r="M1908" s="22"/>
      <c r="N1908" s="19">
        <v>639529.43999999994</v>
      </c>
      <c r="R1908" s="19">
        <v>536404.96</v>
      </c>
    </row>
    <row r="1909" spans="1:40">
      <c r="A1909" s="7" t="s">
        <v>115</v>
      </c>
      <c r="B1909" s="4" t="s">
        <v>116</v>
      </c>
      <c r="C1909" s="61">
        <v>0</v>
      </c>
      <c r="D1909" s="1"/>
      <c r="E1909" s="61">
        <v>0</v>
      </c>
      <c r="F1909" s="1"/>
      <c r="G1909" s="61">
        <v>0</v>
      </c>
      <c r="H1909" s="1"/>
      <c r="I1909" s="1">
        <v>34320</v>
      </c>
      <c r="K1909" s="19">
        <v>34320</v>
      </c>
      <c r="L1909" s="22"/>
      <c r="M1909" s="22"/>
      <c r="N1909" s="19">
        <v>1</v>
      </c>
      <c r="R1909" s="19">
        <v>1</v>
      </c>
    </row>
    <row r="1910" spans="1:40">
      <c r="A1910" s="7" t="s">
        <v>117</v>
      </c>
      <c r="B1910" s="4" t="s">
        <v>118</v>
      </c>
      <c r="C1910" s="61">
        <v>0</v>
      </c>
      <c r="D1910" s="1"/>
      <c r="E1910" s="61">
        <v>0</v>
      </c>
      <c r="F1910" s="1"/>
      <c r="G1910" s="61">
        <v>0</v>
      </c>
      <c r="H1910" s="1"/>
      <c r="I1910" s="1"/>
      <c r="K1910" s="19"/>
      <c r="L1910" s="22"/>
      <c r="M1910" s="22"/>
      <c r="N1910" s="19"/>
      <c r="R1910" s="19"/>
    </row>
    <row r="1911" spans="1:40">
      <c r="A1911" s="7" t="s">
        <v>119</v>
      </c>
      <c r="B1911" s="4" t="s">
        <v>120</v>
      </c>
      <c r="C1911" s="61">
        <v>0</v>
      </c>
      <c r="D1911" s="1"/>
      <c r="E1911" s="61">
        <v>0</v>
      </c>
      <c r="F1911" s="1"/>
      <c r="G1911" s="61">
        <v>0</v>
      </c>
      <c r="H1911" s="1"/>
      <c r="I1911" s="66"/>
      <c r="J1911" s="60">
        <v>855609.35750444233</v>
      </c>
      <c r="K1911" s="19"/>
      <c r="L1911" s="14">
        <v>839933.35354242404</v>
      </c>
      <c r="M1911" s="15"/>
      <c r="N1911" s="19"/>
      <c r="O1911" s="14">
        <v>808493.52889308054</v>
      </c>
      <c r="P1911" s="15"/>
      <c r="Q1911" s="15"/>
      <c r="R1911" s="19"/>
      <c r="S1911" s="14">
        <v>726974.87846735655</v>
      </c>
    </row>
    <row r="1912" spans="1:40">
      <c r="A1912" s="7" t="s">
        <v>113</v>
      </c>
      <c r="B1912" s="4" t="s">
        <v>114</v>
      </c>
      <c r="C1912" s="61">
        <f>[1]Pre2018!$C$235+[1]Pre2018!$C$238+[3]RESUMEN!$F$39</f>
        <v>799740.54</v>
      </c>
      <c r="D1912" s="1"/>
      <c r="E1912" s="61">
        <v>635126.21</v>
      </c>
      <c r="F1912" s="1"/>
      <c r="G1912" s="61">
        <v>628389.55379999999</v>
      </c>
      <c r="H1912" s="1"/>
      <c r="I1912" s="21"/>
      <c r="J1912" s="6"/>
      <c r="K1912" s="19"/>
      <c r="L1912" s="22"/>
      <c r="M1912" s="22"/>
      <c r="N1912" s="19"/>
      <c r="AN1912" s="4" t="s">
        <v>506</v>
      </c>
    </row>
    <row r="1913" spans="1:40">
      <c r="C1913" s="61"/>
      <c r="D1913" s="1"/>
      <c r="E1913" s="61"/>
      <c r="F1913" s="1"/>
      <c r="G1913" s="61">
        <v>35000</v>
      </c>
      <c r="H1913" s="1"/>
      <c r="I1913" s="1"/>
      <c r="K1913" s="19"/>
      <c r="L1913" s="22"/>
      <c r="M1913" s="22"/>
      <c r="N1913" s="19"/>
    </row>
    <row r="1914" spans="1:40">
      <c r="B1914" s="5" t="s">
        <v>279</v>
      </c>
      <c r="C1914" s="61"/>
      <c r="D1914" s="14">
        <f>SUM(C1867:C1912)</f>
        <v>1119980.26</v>
      </c>
      <c r="E1914" s="61"/>
      <c r="F1914" s="14">
        <v>927990.97</v>
      </c>
      <c r="G1914" s="62"/>
      <c r="H1914" s="60">
        <f>SUM(G1867:G1913)</f>
        <v>938186.74330383772</v>
      </c>
      <c r="I1914" s="1"/>
      <c r="K1914" s="45"/>
      <c r="L1914" s="22"/>
      <c r="M1914" s="22"/>
      <c r="N1914" s="45"/>
    </row>
    <row r="1915" spans="1:40">
      <c r="E1915" s="61"/>
      <c r="F1915" s="1"/>
      <c r="G1915" s="61"/>
      <c r="H1915" s="1"/>
      <c r="I1915" s="1">
        <v>1</v>
      </c>
      <c r="K1915" s="45">
        <v>1</v>
      </c>
      <c r="L1915" s="22"/>
      <c r="M1915" s="22"/>
      <c r="N1915" s="45">
        <v>1</v>
      </c>
      <c r="R1915" s="45">
        <v>1</v>
      </c>
      <c r="S1915" s="45"/>
    </row>
    <row r="1916" spans="1:40">
      <c r="A1916" s="6" t="s">
        <v>281</v>
      </c>
      <c r="B1916" s="6"/>
      <c r="C1916" s="6"/>
      <c r="D1916" s="6"/>
      <c r="E1916" s="61"/>
      <c r="F1916" s="1"/>
      <c r="G1916" s="61"/>
      <c r="H1916" s="1"/>
      <c r="I1916" s="1"/>
      <c r="K1916" s="45"/>
      <c r="L1916" s="22"/>
      <c r="M1916" s="22"/>
      <c r="N1916" s="45"/>
      <c r="R1916" s="45"/>
      <c r="S1916" s="45"/>
    </row>
    <row r="1917" spans="1:40">
      <c r="E1917" s="61"/>
      <c r="F1917" s="1"/>
      <c r="G1917" s="4"/>
      <c r="I1917" s="1"/>
      <c r="K1917" s="45"/>
      <c r="L1917" s="22"/>
      <c r="M1917" s="22"/>
      <c r="N1917" s="45"/>
      <c r="R1917" s="45"/>
      <c r="S1917" s="45"/>
    </row>
    <row r="1918" spans="1:40">
      <c r="A1918" s="7">
        <v>44</v>
      </c>
      <c r="B1918" s="4" t="s">
        <v>43</v>
      </c>
      <c r="E1918" s="61"/>
      <c r="F1918" s="1"/>
      <c r="G1918" s="4"/>
      <c r="I1918" s="1">
        <v>1</v>
      </c>
      <c r="K1918" s="45">
        <v>1</v>
      </c>
      <c r="L1918" s="22"/>
      <c r="M1918" s="22"/>
      <c r="N1918" s="45">
        <v>1</v>
      </c>
      <c r="R1918" s="45">
        <v>1</v>
      </c>
      <c r="S1918" s="45"/>
    </row>
    <row r="1919" spans="1:40">
      <c r="A1919" s="7">
        <v>443</v>
      </c>
      <c r="B1919" s="4" t="s">
        <v>49</v>
      </c>
      <c r="C1919" s="61">
        <v>0</v>
      </c>
      <c r="D1919" s="1"/>
      <c r="E1919" s="61">
        <v>0</v>
      </c>
      <c r="F1919" s="1"/>
      <c r="G1919" s="61">
        <v>1</v>
      </c>
      <c r="H1919" s="1"/>
      <c r="I1919" s="1"/>
      <c r="K1919" s="45"/>
      <c r="L1919" s="22"/>
      <c r="M1919" s="22"/>
      <c r="N1919" s="45"/>
      <c r="R1919" s="45"/>
      <c r="S1919" s="45"/>
    </row>
    <row r="1920" spans="1:40">
      <c r="C1920" s="61"/>
      <c r="D1920" s="1"/>
      <c r="E1920" s="61"/>
      <c r="F1920" s="1"/>
      <c r="G1920" s="61"/>
      <c r="H1920" s="1"/>
      <c r="I1920" s="1"/>
      <c r="K1920" s="45"/>
      <c r="L1920" s="22"/>
      <c r="M1920" s="22"/>
      <c r="N1920" s="45"/>
      <c r="R1920" s="45"/>
      <c r="S1920" s="45"/>
    </row>
    <row r="1921" spans="1:20">
      <c r="A1921" s="7">
        <v>46</v>
      </c>
      <c r="B1921" s="4" t="s">
        <v>282</v>
      </c>
      <c r="C1921" s="61"/>
      <c r="D1921" s="1"/>
      <c r="E1921" s="61"/>
      <c r="F1921" s="1"/>
      <c r="G1921" s="61"/>
      <c r="H1921" s="1"/>
      <c r="I1921" s="1">
        <v>1</v>
      </c>
      <c r="K1921" s="45">
        <v>1</v>
      </c>
      <c r="L1921" s="22"/>
      <c r="M1921" s="22"/>
      <c r="N1921" s="45">
        <v>1</v>
      </c>
      <c r="R1921" s="45"/>
      <c r="S1921" s="45"/>
    </row>
    <row r="1922" spans="1:20">
      <c r="A1922" s="7">
        <v>462</v>
      </c>
      <c r="B1922" s="4" t="s">
        <v>283</v>
      </c>
      <c r="C1922" s="61">
        <v>0</v>
      </c>
      <c r="D1922" s="1"/>
      <c r="E1922" s="61">
        <v>0</v>
      </c>
      <c r="F1922" s="1"/>
      <c r="G1922" s="61">
        <v>1</v>
      </c>
      <c r="H1922" s="1"/>
      <c r="I1922" s="1">
        <v>1</v>
      </c>
      <c r="K1922" s="45">
        <v>1</v>
      </c>
      <c r="L1922" s="22"/>
      <c r="M1922" s="22"/>
      <c r="N1922" s="45">
        <v>1</v>
      </c>
      <c r="R1922" s="45">
        <v>1</v>
      </c>
      <c r="S1922" s="45"/>
    </row>
    <row r="1923" spans="1:20">
      <c r="C1923" s="61"/>
      <c r="D1923" s="1"/>
      <c r="E1923" s="61"/>
      <c r="F1923" s="1"/>
      <c r="G1923" s="61"/>
      <c r="H1923" s="1"/>
      <c r="I1923" s="1"/>
      <c r="K1923" s="45"/>
      <c r="L1923" s="22"/>
      <c r="M1923" s="22"/>
      <c r="N1923" s="45"/>
      <c r="R1923" s="45"/>
      <c r="S1923" s="45"/>
    </row>
    <row r="1924" spans="1:20">
      <c r="A1924" s="7">
        <v>48</v>
      </c>
      <c r="B1924" s="4" t="s">
        <v>284</v>
      </c>
      <c r="C1924" s="61"/>
      <c r="D1924" s="1"/>
      <c r="E1924" s="61"/>
      <c r="F1924" s="1"/>
      <c r="G1924" s="61"/>
      <c r="H1924" s="1"/>
      <c r="I1924" s="66"/>
      <c r="J1924" s="60">
        <v>4</v>
      </c>
      <c r="K1924" s="19"/>
      <c r="L1924" s="46">
        <v>4</v>
      </c>
      <c r="M1924" s="58"/>
      <c r="N1924" s="19"/>
      <c r="O1924" s="46">
        <v>4</v>
      </c>
      <c r="P1924" s="58"/>
      <c r="Q1924" s="58"/>
      <c r="R1924" s="45"/>
      <c r="S1924" s="46">
        <v>3</v>
      </c>
    </row>
    <row r="1925" spans="1:20">
      <c r="A1925" s="7">
        <v>482</v>
      </c>
      <c r="B1925" s="4" t="s">
        <v>397</v>
      </c>
      <c r="C1925" s="61">
        <v>0</v>
      </c>
      <c r="D1925" s="1"/>
      <c r="E1925" s="61">
        <v>0</v>
      </c>
      <c r="F1925" s="1"/>
      <c r="G1925" s="61">
        <v>1</v>
      </c>
      <c r="H1925" s="1"/>
      <c r="I1925" s="62"/>
      <c r="J1925" s="5"/>
      <c r="K1925" s="19"/>
      <c r="L1925" s="22"/>
      <c r="M1925" s="22"/>
      <c r="N1925" s="19"/>
    </row>
    <row r="1926" spans="1:20">
      <c r="A1926" s="7">
        <v>489</v>
      </c>
      <c r="B1926" s="4" t="s">
        <v>227</v>
      </c>
      <c r="C1926" s="61">
        <v>0</v>
      </c>
      <c r="D1926" s="1"/>
      <c r="E1926" s="61">
        <v>0</v>
      </c>
      <c r="F1926" s="1"/>
      <c r="G1926" s="61">
        <v>1</v>
      </c>
      <c r="H1926" s="1"/>
      <c r="I1926" s="104"/>
      <c r="J1926" s="12"/>
      <c r="K1926" s="19"/>
      <c r="L1926" s="22"/>
      <c r="M1926" s="22"/>
      <c r="N1926" s="19"/>
    </row>
    <row r="1927" spans="1:20">
      <c r="C1927" s="61"/>
      <c r="D1927" s="1"/>
      <c r="E1927" s="61"/>
      <c r="F1927" s="1"/>
      <c r="G1927" s="61"/>
      <c r="H1927" s="1"/>
      <c r="I1927" s="1"/>
      <c r="K1927" s="19"/>
      <c r="L1927" s="22"/>
      <c r="M1927" s="22"/>
      <c r="N1927" s="19"/>
    </row>
    <row r="1928" spans="1:20">
      <c r="B1928" s="5" t="s">
        <v>236</v>
      </c>
      <c r="C1928" s="61"/>
      <c r="D1928" s="14">
        <f>SUM(C1919:C1926)</f>
        <v>0</v>
      </c>
      <c r="E1928" s="61"/>
      <c r="F1928" s="14">
        <v>0</v>
      </c>
      <c r="G1928" s="62"/>
      <c r="H1928" s="60">
        <f>SUM(G1919:G1926)</f>
        <v>4</v>
      </c>
      <c r="I1928" s="1"/>
      <c r="L1928" s="22"/>
      <c r="M1928" s="22"/>
      <c r="N1928" s="19"/>
    </row>
    <row r="1929" spans="1:20">
      <c r="B1929" s="5"/>
      <c r="C1929" s="5"/>
      <c r="D1929" s="5"/>
      <c r="E1929" s="61"/>
      <c r="F1929" s="1"/>
      <c r="G1929" s="61"/>
      <c r="H1929" s="1"/>
      <c r="I1929" s="1">
        <v>1</v>
      </c>
      <c r="K1929" s="34">
        <v>1</v>
      </c>
      <c r="L1929" s="22"/>
      <c r="M1929" s="22"/>
      <c r="N1929" s="19">
        <v>1</v>
      </c>
      <c r="R1929" s="19">
        <v>1</v>
      </c>
      <c r="T1929" s="22">
        <v>238</v>
      </c>
    </row>
    <row r="1930" spans="1:20">
      <c r="A1930" s="6" t="s">
        <v>285</v>
      </c>
      <c r="B1930" s="12"/>
      <c r="C1930" s="12"/>
      <c r="D1930" s="12"/>
      <c r="E1930" s="61"/>
      <c r="F1930" s="1"/>
      <c r="G1930" s="61"/>
      <c r="H1930" s="1"/>
      <c r="I1930" s="1">
        <v>1</v>
      </c>
      <c r="K1930" s="34">
        <v>1</v>
      </c>
      <c r="L1930" s="22"/>
      <c r="M1930" s="22"/>
      <c r="N1930" s="19">
        <v>1</v>
      </c>
      <c r="R1930" s="19">
        <v>1</v>
      </c>
      <c r="T1930" s="22">
        <v>239</v>
      </c>
    </row>
    <row r="1931" spans="1:20">
      <c r="E1931" s="61"/>
      <c r="F1931" s="1"/>
      <c r="G1931" s="4"/>
      <c r="H1931" s="1"/>
      <c r="I1931" s="1"/>
      <c r="K1931" s="34"/>
      <c r="L1931" s="22"/>
      <c r="M1931" s="22"/>
      <c r="N1931" s="19"/>
      <c r="R1931" s="19"/>
    </row>
    <row r="1932" spans="1:20">
      <c r="A1932" s="7">
        <v>60</v>
      </c>
      <c r="B1932" s="4" t="s">
        <v>316</v>
      </c>
      <c r="E1932" s="61"/>
      <c r="F1932" s="1"/>
      <c r="G1932" s="4"/>
      <c r="H1932" s="1"/>
      <c r="I1932" s="1"/>
      <c r="K1932" s="34"/>
      <c r="L1932" s="22"/>
      <c r="M1932" s="22"/>
      <c r="N1932" s="19"/>
      <c r="R1932" s="19"/>
    </row>
    <row r="1933" spans="1:20">
      <c r="A1933" s="7">
        <v>600</v>
      </c>
      <c r="B1933" s="4" t="s">
        <v>398</v>
      </c>
      <c r="C1933" s="61">
        <f>'[4]PARTIDAS PRG'!$D238</f>
        <v>0</v>
      </c>
      <c r="E1933" s="61">
        <v>0</v>
      </c>
      <c r="F1933" s="1"/>
      <c r="G1933" s="61">
        <f>+'[4]PARTIDAS PRG'!$I238</f>
        <v>0</v>
      </c>
      <c r="H1933" s="1"/>
      <c r="I1933" s="1">
        <v>1</v>
      </c>
      <c r="K1933" s="34">
        <v>1</v>
      </c>
      <c r="L1933" s="22"/>
      <c r="M1933" s="22"/>
      <c r="N1933" s="19">
        <v>1</v>
      </c>
      <c r="R1933" s="19">
        <v>1</v>
      </c>
      <c r="T1933" s="22">
        <v>240</v>
      </c>
    </row>
    <row r="1934" spans="1:20">
      <c r="A1934" s="7">
        <v>609</v>
      </c>
      <c r="B1934" s="4" t="s">
        <v>399</v>
      </c>
      <c r="C1934" s="61">
        <f>'[4]PARTIDAS PRG'!$D239</f>
        <v>0</v>
      </c>
      <c r="E1934" s="61">
        <v>0</v>
      </c>
      <c r="F1934" s="1"/>
      <c r="G1934" s="61">
        <f>+'[4]PARTIDAS PRG'!$I239</f>
        <v>0</v>
      </c>
      <c r="H1934" s="1"/>
      <c r="I1934" s="1">
        <v>1</v>
      </c>
      <c r="K1934" s="34">
        <v>1</v>
      </c>
      <c r="L1934" s="22"/>
      <c r="M1934" s="22"/>
      <c r="N1934" s="19">
        <v>1</v>
      </c>
      <c r="R1934" s="19">
        <v>1</v>
      </c>
      <c r="T1934" s="22">
        <v>241</v>
      </c>
    </row>
    <row r="1935" spans="1:20">
      <c r="A1935" s="7"/>
      <c r="C1935" s="61"/>
      <c r="E1935" s="61"/>
      <c r="F1935" s="1"/>
      <c r="G1935" s="61"/>
      <c r="H1935" s="1"/>
      <c r="I1935" s="1"/>
      <c r="K1935" s="34"/>
      <c r="L1935" s="22"/>
      <c r="M1935" s="22"/>
      <c r="N1935" s="19"/>
      <c r="R1935" s="19"/>
    </row>
    <row r="1936" spans="1:20">
      <c r="A1936" s="7">
        <v>61</v>
      </c>
      <c r="B1936" s="4" t="s">
        <v>401</v>
      </c>
      <c r="C1936" s="61"/>
      <c r="E1936" s="61"/>
      <c r="F1936" s="1"/>
      <c r="G1936" s="61"/>
      <c r="H1936" s="1"/>
      <c r="I1936" s="1"/>
      <c r="K1936" s="34"/>
      <c r="L1936" s="22"/>
      <c r="M1936" s="22"/>
      <c r="N1936" s="19"/>
      <c r="R1936" s="19"/>
    </row>
    <row r="1937" spans="1:20">
      <c r="A1937" s="7">
        <v>610</v>
      </c>
      <c r="B1937" s="4" t="s">
        <v>398</v>
      </c>
      <c r="C1937" s="61">
        <f>'[4]PARTIDAS PRG'!$D240</f>
        <v>0</v>
      </c>
      <c r="E1937" s="61">
        <v>0</v>
      </c>
      <c r="F1937" s="1"/>
      <c r="G1937" s="61">
        <f>+'[4]PARTIDAS PRG'!$I240</f>
        <v>0</v>
      </c>
      <c r="H1937" s="1"/>
      <c r="I1937" s="1">
        <v>1</v>
      </c>
      <c r="K1937" s="34">
        <v>1</v>
      </c>
      <c r="L1937" s="22"/>
      <c r="M1937" s="22"/>
      <c r="N1937" s="19">
        <v>1</v>
      </c>
      <c r="R1937" s="19">
        <v>1</v>
      </c>
      <c r="T1937" s="22">
        <v>242</v>
      </c>
    </row>
    <row r="1938" spans="1:20">
      <c r="A1938" s="7">
        <v>619</v>
      </c>
      <c r="B1938" s="4" t="s">
        <v>400</v>
      </c>
      <c r="C1938" s="61">
        <f>'[4]PARTIDAS PRG'!$D241</f>
        <v>0</v>
      </c>
      <c r="E1938" s="61">
        <v>0</v>
      </c>
      <c r="F1938" s="1"/>
      <c r="G1938" s="61">
        <f>+'[4]PARTIDAS PRG'!$I241</f>
        <v>0</v>
      </c>
      <c r="H1938" s="1"/>
      <c r="I1938" s="1">
        <v>80000</v>
      </c>
      <c r="J1938" s="1"/>
      <c r="K1938" s="34">
        <v>100000</v>
      </c>
      <c r="L1938" s="22"/>
      <c r="M1938" s="22"/>
      <c r="N1938" s="19">
        <v>1</v>
      </c>
      <c r="R1938" s="19">
        <v>350000</v>
      </c>
      <c r="T1938" s="22">
        <v>243</v>
      </c>
    </row>
    <row r="1939" spans="1:20">
      <c r="A1939" s="7"/>
      <c r="C1939" s="61"/>
      <c r="E1939" s="61"/>
      <c r="F1939" s="1"/>
      <c r="G1939" s="61"/>
      <c r="H1939" s="1"/>
      <c r="I1939" s="1">
        <v>1</v>
      </c>
      <c r="K1939" s="34">
        <v>0.5</v>
      </c>
      <c r="L1939" s="22"/>
      <c r="M1939" s="22"/>
      <c r="N1939" s="19">
        <v>1</v>
      </c>
      <c r="R1939" s="19">
        <v>1</v>
      </c>
      <c r="T1939" s="22">
        <v>244</v>
      </c>
    </row>
    <row r="1940" spans="1:20">
      <c r="A1940" s="7">
        <v>62</v>
      </c>
      <c r="B1940" s="4" t="s">
        <v>317</v>
      </c>
      <c r="C1940" s="61"/>
      <c r="E1940" s="61"/>
      <c r="F1940" s="1"/>
      <c r="G1940" s="61"/>
      <c r="H1940" s="1"/>
      <c r="I1940" s="1">
        <v>1</v>
      </c>
      <c r="K1940" s="34">
        <v>1</v>
      </c>
      <c r="L1940" s="22"/>
      <c r="M1940" s="22"/>
      <c r="N1940" s="19">
        <v>1</v>
      </c>
      <c r="R1940" s="19">
        <v>1</v>
      </c>
      <c r="T1940" s="22">
        <v>245</v>
      </c>
    </row>
    <row r="1941" spans="1:20">
      <c r="A1941" s="7">
        <v>621</v>
      </c>
      <c r="B1941" s="4" t="s">
        <v>286</v>
      </c>
      <c r="C1941" s="61">
        <f>'[4]PARTIDAS PRG'!$D242</f>
        <v>0</v>
      </c>
      <c r="E1941" s="61">
        <v>2000</v>
      </c>
      <c r="F1941" s="1"/>
      <c r="G1941" s="61">
        <f>+'[4]PARTIDAS PRG'!$I242</f>
        <v>0</v>
      </c>
      <c r="H1941" s="1"/>
      <c r="I1941" s="1">
        <v>1</v>
      </c>
      <c r="J1941" s="1"/>
      <c r="K1941" s="34">
        <v>1</v>
      </c>
      <c r="L1941" s="22"/>
      <c r="M1941" s="22"/>
      <c r="N1941" s="19">
        <v>1</v>
      </c>
      <c r="R1941" s="19">
        <v>1</v>
      </c>
      <c r="T1941" s="22">
        <v>246</v>
      </c>
    </row>
    <row r="1942" spans="1:20">
      <c r="A1942" s="7">
        <v>622</v>
      </c>
      <c r="B1942" s="4" t="s">
        <v>258</v>
      </c>
      <c r="C1942" s="61">
        <f>'[4]PARTIDAS PRG'!$D243</f>
        <v>994521</v>
      </c>
      <c r="E1942" s="61">
        <v>2300749.33</v>
      </c>
      <c r="F1942" s="1"/>
      <c r="G1942" s="61">
        <f>+'[4]PARTIDAS PRG'!$I243</f>
        <v>0</v>
      </c>
      <c r="H1942" s="1"/>
      <c r="I1942" s="1">
        <v>1</v>
      </c>
      <c r="K1942" s="34">
        <v>1</v>
      </c>
      <c r="L1942" s="22"/>
      <c r="M1942" s="22"/>
      <c r="N1942" s="19">
        <v>1</v>
      </c>
      <c r="R1942" s="19">
        <v>1</v>
      </c>
      <c r="T1942" s="22">
        <v>247</v>
      </c>
    </row>
    <row r="1943" spans="1:20">
      <c r="A1943" s="7">
        <v>623</v>
      </c>
      <c r="B1943" s="4" t="s">
        <v>46</v>
      </c>
      <c r="C1943" s="61">
        <f>'[4]PARTIDAS PRG'!$D244</f>
        <v>0</v>
      </c>
      <c r="E1943" s="61">
        <v>0</v>
      </c>
      <c r="F1943" s="1"/>
      <c r="G1943" s="61">
        <f>+'[4]PARTIDAS PRG'!$I244</f>
        <v>0</v>
      </c>
      <c r="H1943" s="1"/>
      <c r="I1943" s="1">
        <v>1</v>
      </c>
      <c r="J1943" s="1"/>
      <c r="K1943" s="34">
        <v>1</v>
      </c>
      <c r="L1943" s="22"/>
      <c r="M1943" s="22"/>
      <c r="N1943" s="19">
        <v>1</v>
      </c>
      <c r="R1943" s="19">
        <v>1</v>
      </c>
      <c r="T1943" s="22">
        <v>248</v>
      </c>
    </row>
    <row r="1944" spans="1:20">
      <c r="A1944" s="7">
        <v>624</v>
      </c>
      <c r="B1944" s="4" t="s">
        <v>259</v>
      </c>
      <c r="C1944" s="61">
        <f>'[4]PARTIDAS PRG'!$D245</f>
        <v>0</v>
      </c>
      <c r="E1944" s="61">
        <v>0</v>
      </c>
      <c r="F1944" s="1"/>
      <c r="G1944" s="61">
        <f>+'[4]PARTIDAS PRG'!$I245</f>
        <v>0</v>
      </c>
      <c r="H1944" s="1"/>
      <c r="I1944" s="1">
        <v>1</v>
      </c>
      <c r="K1944" s="34">
        <v>1</v>
      </c>
      <c r="L1944" s="22"/>
      <c r="M1944" s="22"/>
      <c r="N1944" s="19">
        <v>1</v>
      </c>
      <c r="R1944" s="19">
        <v>91</v>
      </c>
      <c r="T1944" s="22">
        <v>249</v>
      </c>
    </row>
    <row r="1945" spans="1:20">
      <c r="A1945" s="7">
        <v>625</v>
      </c>
      <c r="B1945" s="4" t="s">
        <v>44</v>
      </c>
      <c r="C1945" s="61">
        <f>'[4]PARTIDAS PRG'!$D246</f>
        <v>0</v>
      </c>
      <c r="E1945" s="61">
        <v>0</v>
      </c>
      <c r="F1945" s="1"/>
      <c r="G1945" s="61">
        <f>+'[4]PARTIDAS PRG'!$I246</f>
        <v>0</v>
      </c>
      <c r="H1945" s="1"/>
      <c r="I1945" s="1"/>
      <c r="K1945" s="34"/>
      <c r="L1945" s="22"/>
      <c r="M1945" s="22"/>
      <c r="N1945" s="19"/>
      <c r="R1945" s="19"/>
    </row>
    <row r="1946" spans="1:20">
      <c r="A1946" s="7">
        <v>626</v>
      </c>
      <c r="B1946" s="4" t="s">
        <v>260</v>
      </c>
      <c r="C1946" s="61">
        <f>'[4]PARTIDAS PRG'!$D247</f>
        <v>0</v>
      </c>
      <c r="E1946" s="61">
        <v>0</v>
      </c>
      <c r="F1946" s="1"/>
      <c r="G1946" s="61">
        <f>+'[4]PARTIDAS PRG'!$I247</f>
        <v>0</v>
      </c>
      <c r="H1946" s="1"/>
      <c r="I1946" s="1"/>
      <c r="K1946" s="34"/>
      <c r="L1946" s="22"/>
      <c r="M1946" s="22"/>
      <c r="N1946" s="19"/>
      <c r="R1946" s="19"/>
    </row>
    <row r="1947" spans="1:20">
      <c r="A1947" s="7">
        <v>627</v>
      </c>
      <c r="B1947" s="4" t="s">
        <v>287</v>
      </c>
      <c r="C1947" s="61">
        <f>'[4]PARTIDAS PRG'!$D248</f>
        <v>0</v>
      </c>
      <c r="E1947" s="61">
        <v>0</v>
      </c>
      <c r="F1947" s="1"/>
      <c r="G1947" s="61">
        <f>+'[4]PARTIDAS PRG'!$I248</f>
        <v>0</v>
      </c>
      <c r="H1947" s="1"/>
      <c r="I1947" s="1">
        <v>1</v>
      </c>
      <c r="K1947" s="34">
        <v>1</v>
      </c>
      <c r="L1947" s="22"/>
      <c r="M1947" s="22"/>
      <c r="N1947" s="19">
        <v>1</v>
      </c>
      <c r="R1947" s="19">
        <v>1</v>
      </c>
      <c r="T1947" s="22">
        <v>250</v>
      </c>
    </row>
    <row r="1948" spans="1:20">
      <c r="A1948" s="7">
        <v>629</v>
      </c>
      <c r="B1948" s="4" t="s">
        <v>45</v>
      </c>
      <c r="C1948" s="61">
        <f>'[4]PARTIDAS PRG'!$D249</f>
        <v>0</v>
      </c>
      <c r="E1948" s="61">
        <v>0</v>
      </c>
      <c r="F1948" s="1"/>
      <c r="G1948" s="61">
        <f>+'[4]PARTIDAS PRG'!$I249</f>
        <v>0</v>
      </c>
      <c r="H1948" s="1"/>
      <c r="I1948" s="1">
        <v>0</v>
      </c>
      <c r="K1948" s="34">
        <v>0.5</v>
      </c>
      <c r="L1948" s="22"/>
      <c r="M1948" s="22"/>
      <c r="N1948" s="19">
        <v>1</v>
      </c>
      <c r="R1948" s="19">
        <v>1</v>
      </c>
      <c r="T1948" s="22">
        <v>251</v>
      </c>
    </row>
    <row r="1949" spans="1:20">
      <c r="A1949" s="7"/>
      <c r="C1949" s="61"/>
      <c r="E1949" s="61"/>
      <c r="F1949" s="1"/>
      <c r="G1949" s="61"/>
      <c r="H1949" s="1"/>
      <c r="I1949" s="1">
        <v>0</v>
      </c>
      <c r="K1949" s="34">
        <v>0.5</v>
      </c>
      <c r="L1949" s="22"/>
      <c r="M1949" s="22"/>
      <c r="N1949" s="19">
        <v>1</v>
      </c>
      <c r="R1949" s="19">
        <v>1</v>
      </c>
      <c r="T1949" s="22">
        <v>252</v>
      </c>
    </row>
    <row r="1950" spans="1:20">
      <c r="A1950" s="7">
        <v>63</v>
      </c>
      <c r="B1950" s="4" t="s">
        <v>288</v>
      </c>
      <c r="C1950" s="61"/>
      <c r="E1950" s="61"/>
      <c r="F1950" s="1"/>
      <c r="G1950" s="61"/>
      <c r="H1950" s="1"/>
      <c r="I1950" s="1">
        <v>1</v>
      </c>
      <c r="K1950" s="34">
        <v>1</v>
      </c>
      <c r="L1950" s="22"/>
      <c r="M1950" s="22"/>
      <c r="N1950" s="19">
        <v>1</v>
      </c>
      <c r="R1950" s="19">
        <v>1</v>
      </c>
      <c r="T1950" s="22">
        <v>253</v>
      </c>
    </row>
    <row r="1951" spans="1:20">
      <c r="A1951" s="7">
        <v>631</v>
      </c>
      <c r="B1951" s="4" t="s">
        <v>286</v>
      </c>
      <c r="C1951" s="61">
        <f>'[4]PARTIDAS PRG'!$D250</f>
        <v>0</v>
      </c>
      <c r="E1951" s="61">
        <v>0</v>
      </c>
      <c r="F1951" s="1"/>
      <c r="G1951" s="61">
        <f>+'[4]PARTIDAS PRG'!$I250</f>
        <v>0</v>
      </c>
      <c r="H1951" s="1"/>
      <c r="I1951" s="1">
        <v>1</v>
      </c>
      <c r="K1951" s="34">
        <v>1</v>
      </c>
      <c r="L1951" s="22"/>
      <c r="M1951" s="22"/>
      <c r="N1951" s="19">
        <v>1</v>
      </c>
      <c r="R1951" s="19">
        <v>1</v>
      </c>
      <c r="T1951" s="22">
        <v>254</v>
      </c>
    </row>
    <row r="1952" spans="1:20">
      <c r="A1952" s="7">
        <v>632</v>
      </c>
      <c r="B1952" s="4" t="s">
        <v>258</v>
      </c>
      <c r="C1952" s="61">
        <f>'[4]PARTIDAS PRG'!$D251</f>
        <v>0</v>
      </c>
      <c r="E1952" s="61">
        <v>0</v>
      </c>
      <c r="F1952" s="1"/>
      <c r="G1952" s="61">
        <f>+'[4]PARTIDAS PRG'!$I251</f>
        <v>0</v>
      </c>
      <c r="H1952" s="1"/>
      <c r="I1952" s="1">
        <v>1</v>
      </c>
      <c r="K1952" s="34">
        <v>1</v>
      </c>
      <c r="L1952" s="22"/>
      <c r="M1952" s="22"/>
      <c r="N1952" s="19">
        <v>1</v>
      </c>
      <c r="R1952" s="19">
        <v>1</v>
      </c>
      <c r="T1952" s="22">
        <v>255</v>
      </c>
    </row>
    <row r="1953" spans="1:20">
      <c r="A1953" s="7">
        <v>633</v>
      </c>
      <c r="B1953" s="4" t="s">
        <v>46</v>
      </c>
      <c r="C1953" s="61">
        <f>'[4]PARTIDAS PRG'!$D252</f>
        <v>0</v>
      </c>
      <c r="E1953" s="61">
        <v>0</v>
      </c>
      <c r="F1953" s="1"/>
      <c r="G1953" s="61">
        <f>+'[4]PARTIDAS PRG'!$I252</f>
        <v>0</v>
      </c>
      <c r="H1953" s="1"/>
      <c r="I1953" s="1">
        <v>1</v>
      </c>
      <c r="K1953" s="34">
        <v>1</v>
      </c>
      <c r="L1953" s="22"/>
      <c r="M1953" s="22"/>
      <c r="N1953" s="19">
        <v>1</v>
      </c>
      <c r="R1953" s="19">
        <v>1</v>
      </c>
      <c r="T1953" s="22">
        <v>256</v>
      </c>
    </row>
    <row r="1954" spans="1:20">
      <c r="A1954" s="7">
        <v>634</v>
      </c>
      <c r="B1954" s="4" t="s">
        <v>259</v>
      </c>
      <c r="C1954" s="61">
        <f>'[4]PARTIDAS PRG'!$D253</f>
        <v>0</v>
      </c>
      <c r="E1954" s="61">
        <v>0</v>
      </c>
      <c r="F1954" s="1"/>
      <c r="G1954" s="61">
        <f>+'[4]PARTIDAS PRG'!$I253</f>
        <v>0</v>
      </c>
      <c r="H1954" s="1"/>
      <c r="I1954" s="1">
        <v>1</v>
      </c>
      <c r="K1954" s="34">
        <v>1</v>
      </c>
      <c r="L1954" s="22"/>
      <c r="M1954" s="22"/>
      <c r="N1954" s="19">
        <v>1</v>
      </c>
      <c r="R1954" s="19">
        <v>1</v>
      </c>
      <c r="T1954" s="22">
        <v>257</v>
      </c>
    </row>
    <row r="1955" spans="1:20">
      <c r="A1955" s="7">
        <v>635</v>
      </c>
      <c r="B1955" s="4" t="s">
        <v>44</v>
      </c>
      <c r="C1955" s="61">
        <f>'[4]PARTIDAS PRG'!$D254</f>
        <v>0</v>
      </c>
      <c r="E1955" s="61">
        <v>0</v>
      </c>
      <c r="F1955" s="1"/>
      <c r="G1955" s="61">
        <f>+'[4]PARTIDAS PRG'!$I254</f>
        <v>0</v>
      </c>
      <c r="H1955" s="1"/>
      <c r="I1955" s="1"/>
      <c r="K1955" s="34"/>
      <c r="L1955" s="22"/>
      <c r="M1955" s="22"/>
      <c r="N1955" s="19"/>
      <c r="R1955" s="19"/>
    </row>
    <row r="1956" spans="1:20">
      <c r="A1956" s="7">
        <v>636</v>
      </c>
      <c r="B1956" s="4" t="s">
        <v>260</v>
      </c>
      <c r="C1956" s="61">
        <f>'[4]PARTIDAS PRG'!$D255</f>
        <v>0</v>
      </c>
      <c r="E1956" s="61">
        <v>0</v>
      </c>
      <c r="F1956" s="1"/>
      <c r="G1956" s="61">
        <f>+'[4]PARTIDAS PRG'!$I255</f>
        <v>0</v>
      </c>
      <c r="H1956" s="1"/>
      <c r="I1956" s="1"/>
      <c r="K1956" s="34"/>
      <c r="L1956" s="22"/>
      <c r="M1956" s="22"/>
      <c r="N1956" s="19"/>
      <c r="R1956" s="19"/>
    </row>
    <row r="1957" spans="1:20">
      <c r="A1957" s="7">
        <v>637</v>
      </c>
      <c r="B1957" s="4" t="s">
        <v>287</v>
      </c>
      <c r="C1957" s="61">
        <f>'[4]PARTIDAS PRG'!$D256</f>
        <v>0</v>
      </c>
      <c r="E1957" s="61">
        <v>0</v>
      </c>
      <c r="F1957" s="1"/>
      <c r="G1957" s="61">
        <f>+'[4]PARTIDAS PRG'!$I256</f>
        <v>0</v>
      </c>
      <c r="H1957" s="1"/>
      <c r="I1957" s="1">
        <v>1</v>
      </c>
      <c r="K1957" s="34">
        <v>0.5</v>
      </c>
      <c r="L1957" s="22"/>
      <c r="M1957" s="22"/>
      <c r="N1957" s="19">
        <v>1</v>
      </c>
      <c r="R1957" s="19">
        <v>1</v>
      </c>
      <c r="T1957" s="22">
        <v>258</v>
      </c>
    </row>
    <row r="1958" spans="1:20">
      <c r="A1958" s="7">
        <v>639</v>
      </c>
      <c r="B1958" s="4" t="s">
        <v>47</v>
      </c>
      <c r="C1958" s="61">
        <f>'[4]PARTIDAS PRG'!$D257</f>
        <v>0</v>
      </c>
      <c r="E1958" s="61">
        <v>0</v>
      </c>
      <c r="F1958" s="1"/>
      <c r="G1958" s="61">
        <f>+'[4]PARTIDAS PRG'!$I257</f>
        <v>0</v>
      </c>
      <c r="H1958" s="1"/>
      <c r="I1958" s="1">
        <v>1</v>
      </c>
      <c r="K1958" s="34">
        <v>1</v>
      </c>
      <c r="L1958" s="22"/>
      <c r="M1958" s="22"/>
      <c r="N1958" s="19">
        <v>1</v>
      </c>
      <c r="R1958" s="19"/>
      <c r="T1958" s="22">
        <v>259</v>
      </c>
    </row>
    <row r="1959" spans="1:20">
      <c r="A1959" s="7"/>
      <c r="C1959" s="61"/>
      <c r="E1959" s="61"/>
      <c r="F1959" s="1"/>
      <c r="G1959" s="61"/>
      <c r="H1959" s="1"/>
      <c r="I1959" s="1"/>
      <c r="K1959" s="19"/>
      <c r="L1959" s="22"/>
      <c r="M1959" s="22"/>
      <c r="N1959" s="19"/>
    </row>
    <row r="1960" spans="1:20">
      <c r="A1960" s="7">
        <v>64</v>
      </c>
      <c r="B1960" s="4" t="s">
        <v>402</v>
      </c>
      <c r="C1960" s="61"/>
      <c r="E1960" s="61"/>
      <c r="F1960" s="1"/>
      <c r="G1960" s="61"/>
      <c r="H1960" s="1"/>
      <c r="I1960" s="1"/>
    </row>
    <row r="1961" spans="1:20">
      <c r="A1961" s="7">
        <v>640</v>
      </c>
      <c r="B1961" s="4" t="s">
        <v>402</v>
      </c>
      <c r="C1961" s="61">
        <f>'[4]PARTIDAS PRG'!$D258</f>
        <v>0</v>
      </c>
      <c r="E1961" s="61">
        <v>0</v>
      </c>
      <c r="F1961" s="1"/>
      <c r="G1961" s="61">
        <f>+'[4]PARTIDAS PRG'!$I258</f>
        <v>0</v>
      </c>
      <c r="H1961" s="1"/>
      <c r="I1961" s="1">
        <v>1</v>
      </c>
      <c r="T1961" s="22">
        <v>260</v>
      </c>
    </row>
    <row r="1962" spans="1:20">
      <c r="A1962" s="7">
        <v>641</v>
      </c>
      <c r="B1962" s="4" t="s">
        <v>48</v>
      </c>
      <c r="C1962" s="61">
        <f>'[4]PARTIDAS PRG'!$D259</f>
        <v>0</v>
      </c>
      <c r="E1962" s="61">
        <v>0</v>
      </c>
      <c r="F1962" s="1"/>
      <c r="G1962" s="61">
        <f>+'[4]PARTIDAS PRG'!$I259</f>
        <v>0</v>
      </c>
      <c r="H1962" s="1"/>
      <c r="I1962" s="66"/>
      <c r="J1962" s="60">
        <v>80020</v>
      </c>
      <c r="K1962" s="19"/>
      <c r="L1962" s="14">
        <v>100019</v>
      </c>
      <c r="M1962" s="15"/>
      <c r="N1962" s="19"/>
      <c r="O1962" s="14">
        <v>22</v>
      </c>
      <c r="P1962" s="15"/>
      <c r="Q1962" s="15"/>
      <c r="S1962" s="14">
        <v>350110</v>
      </c>
    </row>
    <row r="1963" spans="1:20">
      <c r="A1963" s="7"/>
      <c r="C1963" s="61"/>
      <c r="E1963" s="61"/>
      <c r="F1963" s="1"/>
      <c r="G1963" s="61"/>
      <c r="H1963" s="1"/>
      <c r="I1963" s="1"/>
      <c r="K1963" s="19"/>
      <c r="L1963" s="22"/>
      <c r="M1963" s="22"/>
      <c r="N1963" s="19"/>
    </row>
    <row r="1964" spans="1:20">
      <c r="A1964" s="7">
        <v>65</v>
      </c>
      <c r="B1964" s="4" t="s">
        <v>462</v>
      </c>
      <c r="C1964" s="61"/>
      <c r="E1964" s="61"/>
      <c r="F1964" s="1"/>
      <c r="G1964" s="61"/>
      <c r="H1964" s="1"/>
      <c r="I1964" s="21"/>
      <c r="J1964" s="6"/>
      <c r="K1964" s="19"/>
      <c r="L1964" s="22"/>
      <c r="M1964" s="22"/>
      <c r="N1964" s="19"/>
    </row>
    <row r="1965" spans="1:20">
      <c r="A1965" s="7" t="s">
        <v>380</v>
      </c>
      <c r="B1965" s="4" t="s">
        <v>382</v>
      </c>
      <c r="C1965" s="61">
        <f>'[4]PARTIDAS PRG'!$D260</f>
        <v>0</v>
      </c>
      <c r="E1965" s="61">
        <v>0</v>
      </c>
      <c r="F1965" s="1"/>
      <c r="G1965" s="61">
        <f>+'[4]PARTIDAS PRG'!$I260</f>
        <v>0</v>
      </c>
      <c r="H1965" s="1"/>
      <c r="I1965" s="1"/>
      <c r="K1965" s="19"/>
      <c r="L1965" s="22"/>
      <c r="M1965" s="22"/>
      <c r="N1965" s="19"/>
    </row>
    <row r="1966" spans="1:20">
      <c r="A1966" s="4" t="s">
        <v>381</v>
      </c>
      <c r="B1966" s="4" t="s">
        <v>383</v>
      </c>
      <c r="C1966" s="61">
        <v>0</v>
      </c>
      <c r="E1966" s="61">
        <v>0</v>
      </c>
      <c r="F1966" s="1"/>
      <c r="G1966" s="4"/>
      <c r="H1966" s="1"/>
      <c r="I1966" s="1"/>
      <c r="K1966" s="19"/>
      <c r="L1966" s="22"/>
      <c r="M1966" s="22"/>
      <c r="N1966" s="19"/>
    </row>
    <row r="1967" spans="1:20">
      <c r="A1967" s="7"/>
      <c r="E1967" s="61"/>
      <c r="F1967" s="1"/>
      <c r="G1967" s="61"/>
      <c r="H1967" s="1"/>
      <c r="I1967" s="1"/>
      <c r="K1967" s="19"/>
      <c r="L1967" s="22"/>
      <c r="M1967" s="22"/>
      <c r="N1967" s="19"/>
    </row>
    <row r="1968" spans="1:20">
      <c r="B1968" s="5" t="s">
        <v>289</v>
      </c>
      <c r="C1968" s="5"/>
      <c r="D1968" s="14">
        <f>SUM(C1933:C1966)</f>
        <v>994521</v>
      </c>
      <c r="E1968" s="61"/>
      <c r="F1968" s="14">
        <v>2302749.33</v>
      </c>
      <c r="G1968" s="62"/>
      <c r="H1968" s="60">
        <f>SUM(G1933:G1965)</f>
        <v>0</v>
      </c>
      <c r="I1968" s="1"/>
      <c r="K1968" s="19"/>
      <c r="L1968" s="22"/>
      <c r="M1968" s="22"/>
      <c r="N1968" s="19"/>
    </row>
    <row r="1969" spans="1:19">
      <c r="E1969" s="61"/>
      <c r="F1969" s="1"/>
      <c r="G1969" s="61"/>
      <c r="H1969" s="1"/>
      <c r="I1969" s="1">
        <v>1</v>
      </c>
      <c r="K1969" s="19">
        <v>1</v>
      </c>
      <c r="L1969" s="22"/>
      <c r="M1969" s="22"/>
      <c r="N1969" s="19">
        <v>1</v>
      </c>
      <c r="R1969" s="45">
        <v>1</v>
      </c>
      <c r="S1969" s="45"/>
    </row>
    <row r="1970" spans="1:19">
      <c r="A1970" s="6" t="s">
        <v>290</v>
      </c>
      <c r="B1970" s="6"/>
      <c r="C1970" s="6"/>
      <c r="D1970" s="6"/>
      <c r="E1970" s="61"/>
      <c r="F1970" s="1"/>
      <c r="G1970" s="61"/>
      <c r="H1970" s="1"/>
      <c r="I1970" s="1"/>
      <c r="K1970" s="19"/>
      <c r="L1970" s="22"/>
      <c r="M1970" s="22"/>
      <c r="N1970" s="19"/>
      <c r="R1970" s="45"/>
      <c r="S1970" s="45"/>
    </row>
    <row r="1971" spans="1:19">
      <c r="E1971" s="61"/>
      <c r="F1971" s="1"/>
      <c r="G1971" s="4"/>
      <c r="I1971" s="1"/>
      <c r="K1971" s="19"/>
      <c r="L1971" s="22"/>
      <c r="M1971" s="22"/>
      <c r="N1971" s="19"/>
      <c r="R1971" s="45"/>
      <c r="S1971" s="45"/>
    </row>
    <row r="1972" spans="1:19">
      <c r="A1972" s="7">
        <v>70</v>
      </c>
      <c r="B1972" s="4" t="s">
        <v>318</v>
      </c>
      <c r="E1972" s="61"/>
      <c r="F1972" s="1"/>
      <c r="G1972" s="4"/>
      <c r="I1972" s="1">
        <v>1</v>
      </c>
      <c r="K1972" s="19">
        <v>1</v>
      </c>
      <c r="L1972" s="22"/>
      <c r="M1972" s="22"/>
      <c r="N1972" s="19">
        <v>1</v>
      </c>
      <c r="R1972" s="45">
        <v>1</v>
      </c>
      <c r="S1972" s="45"/>
    </row>
    <row r="1973" spans="1:19">
      <c r="A1973" s="7">
        <v>700</v>
      </c>
      <c r="B1973" s="4" t="s">
        <v>318</v>
      </c>
      <c r="C1973" s="61">
        <v>0</v>
      </c>
      <c r="D1973" s="1"/>
      <c r="E1973" s="61">
        <v>0</v>
      </c>
      <c r="F1973" s="1"/>
      <c r="G1973" s="61">
        <v>1</v>
      </c>
      <c r="H1973" s="1"/>
      <c r="I1973" s="1"/>
      <c r="K1973" s="19"/>
      <c r="L1973" s="22"/>
      <c r="M1973" s="22"/>
      <c r="N1973" s="19"/>
      <c r="R1973" s="45"/>
      <c r="S1973" s="45"/>
    </row>
    <row r="1974" spans="1:19">
      <c r="A1974" s="7"/>
      <c r="C1974" s="61"/>
      <c r="D1974" s="1"/>
      <c r="E1974" s="61"/>
      <c r="F1974" s="1"/>
      <c r="G1974" s="61"/>
      <c r="H1974" s="1"/>
      <c r="I1974" s="1"/>
      <c r="K1974" s="19"/>
      <c r="L1974" s="22"/>
      <c r="M1974" s="22"/>
      <c r="N1974" s="19"/>
      <c r="R1974" s="45"/>
      <c r="S1974" s="45"/>
    </row>
    <row r="1975" spans="1:19">
      <c r="A1975" s="7">
        <v>73</v>
      </c>
      <c r="B1975" s="4" t="s">
        <v>403</v>
      </c>
      <c r="C1975" s="61"/>
      <c r="D1975" s="1"/>
      <c r="E1975" s="61"/>
      <c r="F1975" s="1"/>
      <c r="G1975" s="61"/>
      <c r="H1975" s="1"/>
      <c r="I1975" s="1">
        <v>1</v>
      </c>
      <c r="K1975" s="19">
        <v>1</v>
      </c>
      <c r="L1975" s="22"/>
      <c r="M1975" s="22"/>
      <c r="N1975" s="19">
        <v>1</v>
      </c>
      <c r="R1975" s="45">
        <v>1</v>
      </c>
      <c r="S1975" s="45"/>
    </row>
    <row r="1976" spans="1:19">
      <c r="A1976" s="7">
        <v>730</v>
      </c>
      <c r="B1976" s="4" t="s">
        <v>404</v>
      </c>
      <c r="C1976" s="61">
        <v>0</v>
      </c>
      <c r="D1976" s="1"/>
      <c r="E1976" s="61">
        <v>0</v>
      </c>
      <c r="F1976" s="1"/>
      <c r="G1976" s="61">
        <v>1</v>
      </c>
      <c r="H1976" s="1"/>
      <c r="I1976" s="1"/>
      <c r="K1976" s="19"/>
      <c r="L1976" s="22"/>
      <c r="M1976" s="22"/>
      <c r="N1976" s="19"/>
      <c r="R1976" s="45"/>
      <c r="S1976" s="45"/>
    </row>
    <row r="1977" spans="1:19">
      <c r="A1977" s="7"/>
      <c r="C1977" s="61"/>
      <c r="D1977" s="1"/>
      <c r="E1977" s="61"/>
      <c r="F1977" s="1"/>
      <c r="G1977" s="61"/>
      <c r="H1977" s="1"/>
      <c r="I1977" s="1"/>
      <c r="K1977" s="19"/>
      <c r="L1977" s="22"/>
      <c r="M1977" s="22"/>
      <c r="N1977" s="19"/>
      <c r="R1977" s="45"/>
      <c r="S1977" s="45"/>
    </row>
    <row r="1978" spans="1:19">
      <c r="A1978" s="7">
        <v>74</v>
      </c>
      <c r="B1978" s="4" t="s">
        <v>49</v>
      </c>
      <c r="C1978" s="61"/>
      <c r="D1978" s="1"/>
      <c r="E1978" s="61"/>
      <c r="F1978" s="1"/>
      <c r="G1978" s="61"/>
      <c r="H1978" s="1"/>
      <c r="I1978" s="1">
        <v>1</v>
      </c>
      <c r="K1978" s="19">
        <v>1</v>
      </c>
      <c r="L1978" s="22"/>
      <c r="M1978" s="22"/>
      <c r="N1978" s="19">
        <v>1</v>
      </c>
      <c r="R1978" s="45">
        <v>1</v>
      </c>
      <c r="S1978" s="45"/>
    </row>
    <row r="1979" spans="1:19">
      <c r="A1979" s="7">
        <v>740</v>
      </c>
      <c r="B1979" s="4" t="s">
        <v>50</v>
      </c>
      <c r="C1979" s="61">
        <v>0</v>
      </c>
      <c r="D1979" s="1"/>
      <c r="E1979" s="61">
        <v>0</v>
      </c>
      <c r="F1979" s="1"/>
      <c r="G1979" s="61">
        <v>1</v>
      </c>
      <c r="H1979" s="1"/>
      <c r="I1979" s="1"/>
      <c r="K1979" s="19"/>
      <c r="L1979" s="22"/>
      <c r="M1979" s="22"/>
      <c r="N1979" s="19"/>
      <c r="R1979" s="45"/>
      <c r="S1979" s="45"/>
    </row>
    <row r="1980" spans="1:19">
      <c r="A1980" s="7"/>
      <c r="C1980" s="61"/>
      <c r="D1980" s="1"/>
      <c r="E1980" s="61"/>
      <c r="F1980" s="1"/>
      <c r="G1980" s="61"/>
      <c r="H1980" s="1"/>
      <c r="I1980" s="1"/>
      <c r="K1980" s="19"/>
      <c r="L1980" s="22"/>
      <c r="M1980" s="22"/>
      <c r="N1980" s="19"/>
      <c r="R1980" s="45"/>
      <c r="S1980" s="45"/>
    </row>
    <row r="1981" spans="1:19">
      <c r="A1981" s="7">
        <v>75</v>
      </c>
      <c r="B1981" s="4" t="s">
        <v>291</v>
      </c>
      <c r="C1981" s="61"/>
      <c r="D1981" s="1"/>
      <c r="E1981" s="61"/>
      <c r="F1981" s="1"/>
      <c r="G1981" s="61"/>
      <c r="H1981" s="1"/>
      <c r="I1981" s="1">
        <v>1</v>
      </c>
      <c r="K1981" s="19">
        <v>1</v>
      </c>
      <c r="L1981" s="22"/>
      <c r="M1981" s="22"/>
      <c r="N1981" s="19">
        <v>1</v>
      </c>
      <c r="R1981" s="45">
        <v>1</v>
      </c>
      <c r="S1981" s="45"/>
    </row>
    <row r="1982" spans="1:19">
      <c r="A1982" s="7">
        <v>750</v>
      </c>
      <c r="B1982" s="4" t="s">
        <v>51</v>
      </c>
      <c r="C1982" s="61">
        <v>0</v>
      </c>
      <c r="D1982" s="1"/>
      <c r="E1982" s="61">
        <v>0</v>
      </c>
      <c r="F1982" s="1"/>
      <c r="G1982" s="61">
        <v>1</v>
      </c>
      <c r="H1982" s="1"/>
      <c r="I1982" s="1"/>
      <c r="K1982" s="19"/>
      <c r="L1982" s="22"/>
      <c r="M1982" s="22"/>
      <c r="N1982" s="19"/>
      <c r="R1982" s="45"/>
      <c r="S1982" s="45"/>
    </row>
    <row r="1983" spans="1:19">
      <c r="A1983" s="7"/>
      <c r="C1983" s="61"/>
      <c r="D1983" s="1"/>
      <c r="E1983" s="61"/>
      <c r="F1983" s="1"/>
      <c r="G1983" s="61"/>
      <c r="H1983" s="1"/>
      <c r="I1983" s="1"/>
      <c r="K1983" s="19"/>
      <c r="L1983" s="22"/>
      <c r="M1983" s="22"/>
      <c r="N1983" s="19"/>
      <c r="R1983" s="45"/>
      <c r="S1983" s="45"/>
    </row>
    <row r="1984" spans="1:19">
      <c r="A1984" s="7">
        <v>76</v>
      </c>
      <c r="B1984" s="4" t="s">
        <v>282</v>
      </c>
      <c r="C1984" s="61"/>
      <c r="D1984" s="1"/>
      <c r="E1984" s="61"/>
      <c r="F1984" s="1"/>
      <c r="G1984" s="61"/>
      <c r="H1984" s="1"/>
      <c r="I1984" s="1">
        <v>1</v>
      </c>
      <c r="K1984" s="19">
        <v>1</v>
      </c>
      <c r="L1984" s="22"/>
      <c r="M1984" s="22"/>
      <c r="N1984" s="19">
        <v>1</v>
      </c>
      <c r="R1984" s="45">
        <v>1</v>
      </c>
      <c r="S1984" s="45"/>
    </row>
    <row r="1985" spans="1:19">
      <c r="A1985" s="7">
        <v>762</v>
      </c>
      <c r="B1985" s="4" t="s">
        <v>283</v>
      </c>
      <c r="C1985" s="61">
        <v>0</v>
      </c>
      <c r="D1985" s="1"/>
      <c r="E1985" s="61">
        <v>0</v>
      </c>
      <c r="F1985" s="1"/>
      <c r="G1985" s="61">
        <v>1</v>
      </c>
      <c r="H1985" s="1"/>
      <c r="I1985" s="1"/>
      <c r="K1985" s="19"/>
      <c r="L1985" s="22"/>
      <c r="M1985" s="22"/>
      <c r="N1985" s="19"/>
      <c r="R1985" s="45"/>
      <c r="S1985" s="45"/>
    </row>
    <row r="1986" spans="1:19">
      <c r="A1986" s="7"/>
      <c r="C1986" s="61"/>
      <c r="D1986" s="1"/>
      <c r="E1986" s="61"/>
      <c r="F1986" s="1"/>
      <c r="G1986" s="61"/>
      <c r="H1986" s="1"/>
      <c r="I1986" s="1"/>
      <c r="K1986" s="19"/>
      <c r="L1986" s="22"/>
      <c r="M1986" s="22"/>
      <c r="N1986" s="19"/>
      <c r="R1986" s="45"/>
      <c r="S1986" s="45"/>
    </row>
    <row r="1987" spans="1:19">
      <c r="A1987" s="7">
        <v>77</v>
      </c>
      <c r="B1987" s="4" t="s">
        <v>309</v>
      </c>
      <c r="C1987" s="61"/>
      <c r="D1987" s="1"/>
      <c r="E1987" s="61"/>
      <c r="F1987" s="1"/>
      <c r="G1987" s="61"/>
      <c r="H1987" s="1"/>
      <c r="I1987" s="1">
        <v>1</v>
      </c>
      <c r="K1987" s="19">
        <v>1</v>
      </c>
      <c r="L1987" s="22"/>
      <c r="M1987" s="22"/>
      <c r="N1987" s="19">
        <v>1</v>
      </c>
      <c r="R1987" s="45">
        <v>1</v>
      </c>
      <c r="S1987" s="45"/>
    </row>
    <row r="1988" spans="1:19">
      <c r="A1988" s="7">
        <v>770</v>
      </c>
      <c r="B1988" s="4" t="s">
        <v>405</v>
      </c>
      <c r="C1988" s="61">
        <v>0</v>
      </c>
      <c r="D1988" s="1"/>
      <c r="E1988" s="61">
        <v>0</v>
      </c>
      <c r="F1988" s="1"/>
      <c r="G1988" s="61">
        <v>0</v>
      </c>
      <c r="H1988" s="1"/>
      <c r="I1988" s="1"/>
      <c r="K1988" s="22"/>
      <c r="L1988" s="22"/>
      <c r="M1988" s="22"/>
      <c r="R1988" s="45"/>
      <c r="S1988" s="45"/>
    </row>
    <row r="1989" spans="1:19">
      <c r="A1989" s="7"/>
      <c r="C1989" s="61"/>
      <c r="D1989" s="1"/>
      <c r="E1989" s="61"/>
      <c r="F1989" s="1"/>
      <c r="G1989" s="61"/>
      <c r="H1989" s="1"/>
      <c r="I1989" s="66"/>
      <c r="J1989" s="60">
        <v>7</v>
      </c>
      <c r="K1989" s="22"/>
      <c r="L1989" s="14">
        <v>7</v>
      </c>
      <c r="M1989" s="15"/>
      <c r="O1989" s="14">
        <v>7</v>
      </c>
      <c r="P1989" s="15"/>
      <c r="Q1989" s="15"/>
      <c r="R1989" s="45"/>
      <c r="S1989" s="46">
        <v>7</v>
      </c>
    </row>
    <row r="1990" spans="1:19">
      <c r="A1990" s="7">
        <v>78</v>
      </c>
      <c r="B1990" s="4" t="s">
        <v>310</v>
      </c>
      <c r="C1990" s="61"/>
      <c r="D1990" s="1"/>
      <c r="E1990" s="61"/>
      <c r="F1990" s="1"/>
      <c r="G1990" s="61"/>
      <c r="H1990" s="1"/>
      <c r="I1990" s="1"/>
      <c r="K1990" s="22"/>
      <c r="L1990" s="22"/>
      <c r="M1990" s="22"/>
    </row>
    <row r="1991" spans="1:19">
      <c r="A1991" s="7">
        <v>789</v>
      </c>
      <c r="B1991" s="4" t="s">
        <v>406</v>
      </c>
      <c r="C1991" s="61">
        <v>0</v>
      </c>
      <c r="D1991" s="1"/>
      <c r="E1991" s="61">
        <v>0</v>
      </c>
      <c r="F1991" s="1"/>
      <c r="G1991" s="61">
        <v>1</v>
      </c>
      <c r="H1991" s="1"/>
      <c r="I1991" s="66"/>
      <c r="J1991" s="60">
        <v>935640.35750444233</v>
      </c>
      <c r="K1991" s="22"/>
      <c r="L1991" s="14">
        <v>939963.35354242404</v>
      </c>
      <c r="M1991" s="15"/>
      <c r="O1991" s="14">
        <v>808526.52889308054</v>
      </c>
      <c r="P1991" s="15"/>
      <c r="Q1991" s="15"/>
      <c r="S1991" s="14">
        <v>1077094.8784673566</v>
      </c>
    </row>
    <row r="1992" spans="1:19">
      <c r="C1992" s="61"/>
      <c r="D1992" s="1"/>
      <c r="E1992" s="61"/>
      <c r="F1992" s="1"/>
      <c r="G1992" s="61"/>
      <c r="H1992" s="1"/>
      <c r="I1992" s="1"/>
      <c r="K1992" s="22"/>
      <c r="L1992" s="22"/>
      <c r="M1992" s="22"/>
    </row>
    <row r="1993" spans="1:19">
      <c r="B1993" s="5" t="s">
        <v>243</v>
      </c>
      <c r="C1993" s="61"/>
      <c r="D1993" s="14">
        <f>SUM(C1973:C1991)</f>
        <v>0</v>
      </c>
      <c r="E1993" s="61"/>
      <c r="F1993" s="14">
        <v>0</v>
      </c>
      <c r="G1993" s="62"/>
      <c r="H1993" s="60">
        <f>SUM(G1973:G1991)</f>
        <v>6</v>
      </c>
      <c r="I1993" s="1"/>
      <c r="K1993" s="22"/>
      <c r="L1993" s="22"/>
      <c r="M1993" s="22"/>
    </row>
    <row r="1994" spans="1:19">
      <c r="E1994" s="61"/>
      <c r="F1994" s="1"/>
      <c r="G1994" s="61"/>
      <c r="H1994" s="1"/>
      <c r="I1994" s="1"/>
      <c r="K1994" s="22"/>
      <c r="L1994" s="22"/>
      <c r="M1994" s="22"/>
    </row>
    <row r="1995" spans="1:19">
      <c r="B1995" s="5" t="s">
        <v>307</v>
      </c>
      <c r="C1995" s="5"/>
      <c r="D1995" s="14">
        <f>+D1993+D1968+D1928+D1914</f>
        <v>2114501.2599999998</v>
      </c>
      <c r="E1995" s="61"/>
      <c r="F1995" s="14">
        <v>3230740.3</v>
      </c>
      <c r="G1995" s="62"/>
      <c r="H1995" s="60">
        <f>+H1993+H1968+H1928+H1914</f>
        <v>938196.74330383772</v>
      </c>
      <c r="I1995" s="1"/>
      <c r="K1995" s="22"/>
      <c r="L1995" s="22"/>
      <c r="M1995" s="22"/>
    </row>
    <row r="1996" spans="1:19">
      <c r="E1996" s="61"/>
      <c r="F1996" s="1"/>
      <c r="G1996" s="61"/>
      <c r="H1996" s="1"/>
      <c r="I1996" s="1"/>
      <c r="K1996" s="22"/>
      <c r="L1996" s="22"/>
      <c r="M1996" s="22"/>
    </row>
    <row r="1997" spans="1:19">
      <c r="A1997" s="6" t="s">
        <v>498</v>
      </c>
      <c r="E1997" s="61"/>
      <c r="F1997" s="1"/>
      <c r="G1997" s="61"/>
      <c r="H1997" s="1"/>
      <c r="I1997" s="1"/>
      <c r="K1997" s="22"/>
      <c r="L1997" s="22"/>
      <c r="M1997" s="22"/>
    </row>
    <row r="1998" spans="1:19">
      <c r="E1998" s="61"/>
      <c r="F1998" s="1"/>
      <c r="G1998" s="61"/>
      <c r="H1998" s="1"/>
      <c r="I1998" s="1">
        <v>1</v>
      </c>
      <c r="K1998" s="19">
        <v>1</v>
      </c>
      <c r="L1998" s="22"/>
      <c r="M1998" s="22"/>
      <c r="N1998" s="19">
        <v>1</v>
      </c>
    </row>
    <row r="1999" spans="1:19">
      <c r="A1999" s="6" t="s">
        <v>257</v>
      </c>
      <c r="E1999" s="61"/>
      <c r="F1999" s="1"/>
      <c r="G1999" s="61"/>
      <c r="H1999" s="1"/>
      <c r="I1999" s="1">
        <v>1</v>
      </c>
      <c r="K1999" s="19">
        <v>1</v>
      </c>
      <c r="L1999" s="22"/>
      <c r="M1999" s="22"/>
      <c r="N1999" s="19">
        <v>1</v>
      </c>
    </row>
    <row r="2000" spans="1:19">
      <c r="E2000" s="61"/>
      <c r="F2000" s="1"/>
      <c r="G2000" s="4"/>
      <c r="I2000" s="1">
        <v>1</v>
      </c>
      <c r="K2000" s="19">
        <v>1</v>
      </c>
      <c r="L2000" s="22"/>
      <c r="M2000" s="22"/>
      <c r="N2000" s="19">
        <v>1</v>
      </c>
    </row>
    <row r="2001" spans="1:14">
      <c r="A2001" s="7">
        <v>20</v>
      </c>
      <c r="B2001" s="4" t="s">
        <v>153</v>
      </c>
      <c r="E2001" s="61"/>
      <c r="F2001" s="1"/>
      <c r="G2001" s="4"/>
      <c r="I2001" s="1">
        <v>1</v>
      </c>
      <c r="K2001" s="19">
        <v>1</v>
      </c>
      <c r="L2001" s="22"/>
      <c r="M2001" s="22"/>
      <c r="N2001" s="19">
        <v>1</v>
      </c>
    </row>
    <row r="2002" spans="1:14">
      <c r="A2002" s="7">
        <v>200</v>
      </c>
      <c r="B2002" s="4" t="s">
        <v>407</v>
      </c>
      <c r="C2002" s="61">
        <v>0</v>
      </c>
      <c r="D2002" s="1"/>
      <c r="E2002" s="61">
        <v>0</v>
      </c>
      <c r="F2002" s="1"/>
      <c r="G2002" s="61">
        <v>0</v>
      </c>
      <c r="H2002" s="1"/>
      <c r="I2002" s="1">
        <v>1</v>
      </c>
      <c r="K2002" s="19">
        <v>1</v>
      </c>
      <c r="L2002" s="22"/>
      <c r="M2002" s="22"/>
      <c r="N2002" s="19">
        <v>1</v>
      </c>
    </row>
    <row r="2003" spans="1:14">
      <c r="A2003" s="7">
        <v>202</v>
      </c>
      <c r="B2003" s="4" t="s">
        <v>408</v>
      </c>
      <c r="C2003" s="61">
        <v>0</v>
      </c>
      <c r="D2003" s="1"/>
      <c r="E2003" s="61">
        <v>0</v>
      </c>
      <c r="F2003" s="1"/>
      <c r="G2003" s="61">
        <v>0</v>
      </c>
      <c r="H2003" s="1"/>
      <c r="I2003" s="1">
        <v>1</v>
      </c>
      <c r="K2003" s="19">
        <v>1</v>
      </c>
      <c r="L2003" s="22"/>
      <c r="M2003" s="22"/>
      <c r="N2003" s="19">
        <v>1</v>
      </c>
    </row>
    <row r="2004" spans="1:14">
      <c r="A2004" s="7">
        <v>203</v>
      </c>
      <c r="B2004" s="4" t="s">
        <v>409</v>
      </c>
      <c r="C2004" s="61">
        <v>0</v>
      </c>
      <c r="D2004" s="1"/>
      <c r="E2004" s="61">
        <v>0</v>
      </c>
      <c r="F2004" s="1"/>
      <c r="G2004" s="61">
        <v>0</v>
      </c>
      <c r="H2004" s="1"/>
      <c r="I2004" s="1">
        <v>1</v>
      </c>
      <c r="K2004" s="19">
        <v>1</v>
      </c>
      <c r="L2004" s="22"/>
      <c r="M2004" s="22"/>
      <c r="N2004" s="19">
        <v>1</v>
      </c>
    </row>
    <row r="2005" spans="1:14">
      <c r="A2005" s="7">
        <v>204</v>
      </c>
      <c r="B2005" s="4" t="s">
        <v>410</v>
      </c>
      <c r="C2005" s="61">
        <v>0</v>
      </c>
      <c r="D2005" s="1"/>
      <c r="E2005" s="61">
        <v>0</v>
      </c>
      <c r="F2005" s="1"/>
      <c r="G2005" s="61">
        <v>0</v>
      </c>
      <c r="H2005" s="1"/>
      <c r="I2005" s="1">
        <v>0.5</v>
      </c>
      <c r="K2005" s="19">
        <v>0.5</v>
      </c>
      <c r="L2005" s="22"/>
      <c r="M2005" s="22"/>
      <c r="N2005" s="19">
        <v>0.5</v>
      </c>
    </row>
    <row r="2006" spans="1:14">
      <c r="A2006" s="7">
        <v>205</v>
      </c>
      <c r="B2006" s="4" t="s">
        <v>411</v>
      </c>
      <c r="C2006" s="61">
        <v>0</v>
      </c>
      <c r="D2006" s="1"/>
      <c r="E2006" s="61">
        <v>0</v>
      </c>
      <c r="F2006" s="1"/>
      <c r="G2006" s="61">
        <v>0</v>
      </c>
      <c r="H2006" s="1"/>
      <c r="I2006" s="1"/>
      <c r="K2006" s="19"/>
      <c r="L2006" s="22"/>
      <c r="M2006" s="22"/>
      <c r="N2006" s="19"/>
    </row>
    <row r="2007" spans="1:14">
      <c r="A2007" s="7">
        <v>206</v>
      </c>
      <c r="B2007" s="4" t="s">
        <v>412</v>
      </c>
      <c r="C2007" s="61">
        <v>0</v>
      </c>
      <c r="D2007" s="1"/>
      <c r="E2007" s="61">
        <v>0</v>
      </c>
      <c r="F2007" s="1"/>
      <c r="G2007" s="61">
        <v>0</v>
      </c>
      <c r="H2007" s="1"/>
      <c r="I2007" s="1"/>
      <c r="K2007" s="19"/>
      <c r="L2007" s="22"/>
      <c r="M2007" s="22"/>
      <c r="N2007" s="19"/>
    </row>
    <row r="2008" spans="1:14">
      <c r="A2008" s="7">
        <v>208</v>
      </c>
      <c r="B2008" s="4" t="s">
        <v>413</v>
      </c>
      <c r="C2008" s="61">
        <v>0</v>
      </c>
      <c r="D2008" s="1"/>
      <c r="E2008" s="61">
        <v>0</v>
      </c>
      <c r="F2008" s="1"/>
      <c r="G2008" s="61">
        <v>0</v>
      </c>
      <c r="H2008" s="1"/>
      <c r="I2008" s="1">
        <v>1</v>
      </c>
      <c r="K2008" s="19">
        <v>1</v>
      </c>
      <c r="L2008" s="22"/>
      <c r="M2008" s="22"/>
      <c r="N2008" s="19">
        <v>1</v>
      </c>
    </row>
    <row r="2009" spans="1:14">
      <c r="A2009" s="7">
        <v>209</v>
      </c>
      <c r="B2009" s="4" t="s">
        <v>101</v>
      </c>
      <c r="C2009" s="61">
        <v>0</v>
      </c>
      <c r="D2009" s="1"/>
      <c r="E2009" s="61">
        <v>0</v>
      </c>
      <c r="F2009" s="1"/>
      <c r="G2009" s="61">
        <v>0</v>
      </c>
      <c r="H2009" s="1"/>
      <c r="I2009" s="1">
        <v>1</v>
      </c>
      <c r="K2009" s="19">
        <v>1</v>
      </c>
      <c r="L2009" s="22"/>
      <c r="M2009" s="22"/>
      <c r="N2009" s="19">
        <v>1</v>
      </c>
    </row>
    <row r="2010" spans="1:14">
      <c r="A2010" s="7"/>
      <c r="C2010" s="61"/>
      <c r="D2010" s="1"/>
      <c r="E2010" s="61"/>
      <c r="F2010" s="1"/>
      <c r="G2010" s="61"/>
      <c r="H2010" s="1"/>
      <c r="I2010" s="1">
        <v>1</v>
      </c>
      <c r="K2010" s="19">
        <v>1</v>
      </c>
      <c r="L2010" s="22"/>
      <c r="M2010" s="22"/>
      <c r="N2010" s="19">
        <v>1</v>
      </c>
    </row>
    <row r="2011" spans="1:14">
      <c r="A2011" s="7">
        <v>21</v>
      </c>
      <c r="B2011" s="4" t="s">
        <v>261</v>
      </c>
      <c r="C2011" s="61"/>
      <c r="D2011" s="1"/>
      <c r="E2011" s="61"/>
      <c r="F2011" s="1"/>
      <c r="G2011" s="61"/>
      <c r="H2011" s="1"/>
      <c r="I2011" s="1">
        <v>1</v>
      </c>
      <c r="K2011" s="19">
        <v>1</v>
      </c>
      <c r="L2011" s="22"/>
      <c r="M2011" s="22"/>
      <c r="N2011" s="19">
        <v>1</v>
      </c>
    </row>
    <row r="2012" spans="1:14">
      <c r="A2012" s="7">
        <v>210</v>
      </c>
      <c r="B2012" s="4" t="s">
        <v>414</v>
      </c>
      <c r="C2012" s="61">
        <v>0</v>
      </c>
      <c r="D2012" s="1"/>
      <c r="E2012" s="61">
        <v>0</v>
      </c>
      <c r="F2012" s="1"/>
      <c r="G2012" s="61">
        <v>0</v>
      </c>
      <c r="H2012" s="1"/>
      <c r="I2012" s="1">
        <v>1</v>
      </c>
      <c r="K2012" s="19">
        <v>1</v>
      </c>
      <c r="L2012" s="22"/>
      <c r="M2012" s="22"/>
      <c r="N2012" s="19">
        <v>1</v>
      </c>
    </row>
    <row r="2013" spans="1:14">
      <c r="A2013" s="7">
        <v>212</v>
      </c>
      <c r="B2013" s="4" t="s">
        <v>415</v>
      </c>
      <c r="C2013" s="61">
        <v>0</v>
      </c>
      <c r="D2013" s="1"/>
      <c r="E2013" s="61">
        <v>0</v>
      </c>
      <c r="F2013" s="1"/>
      <c r="G2013" s="61">
        <v>0</v>
      </c>
      <c r="H2013" s="1"/>
      <c r="I2013" s="1">
        <v>1</v>
      </c>
      <c r="K2013" s="19">
        <v>1</v>
      </c>
      <c r="L2013" s="22"/>
      <c r="M2013" s="22"/>
      <c r="N2013" s="19">
        <v>1</v>
      </c>
    </row>
    <row r="2014" spans="1:14">
      <c r="A2014" s="7">
        <v>213</v>
      </c>
      <c r="B2014" s="4" t="s">
        <v>416</v>
      </c>
      <c r="C2014" s="61">
        <v>0</v>
      </c>
      <c r="D2014" s="1"/>
      <c r="E2014" s="61">
        <v>0</v>
      </c>
      <c r="F2014" s="1"/>
      <c r="G2014" s="61">
        <v>0</v>
      </c>
      <c r="H2014" s="1"/>
      <c r="I2014" s="1">
        <v>1</v>
      </c>
      <c r="K2014" s="19">
        <v>1</v>
      </c>
      <c r="L2014" s="22"/>
      <c r="M2014" s="22"/>
      <c r="N2014" s="19">
        <v>1</v>
      </c>
    </row>
    <row r="2015" spans="1:14">
      <c r="A2015" s="7">
        <v>214</v>
      </c>
      <c r="B2015" s="4" t="s">
        <v>417</v>
      </c>
      <c r="C2015" s="61">
        <v>0</v>
      </c>
      <c r="D2015" s="1"/>
      <c r="E2015" s="61">
        <v>0</v>
      </c>
      <c r="F2015" s="1"/>
      <c r="G2015" s="61">
        <v>0</v>
      </c>
      <c r="H2015" s="1"/>
      <c r="I2015" s="1"/>
      <c r="K2015" s="19"/>
      <c r="L2015" s="22"/>
      <c r="M2015" s="22"/>
      <c r="N2015" s="19"/>
    </row>
    <row r="2016" spans="1:14">
      <c r="A2016" s="7">
        <v>215</v>
      </c>
      <c r="B2016" s="4" t="s">
        <v>418</v>
      </c>
      <c r="C2016" s="61">
        <v>0</v>
      </c>
      <c r="D2016" s="1"/>
      <c r="E2016" s="61">
        <v>0</v>
      </c>
      <c r="F2016" s="1"/>
      <c r="G2016" s="61">
        <v>0</v>
      </c>
      <c r="H2016" s="1"/>
      <c r="I2016" s="1"/>
      <c r="K2016" s="19"/>
      <c r="L2016" s="22"/>
      <c r="M2016" s="22"/>
      <c r="N2016" s="19"/>
    </row>
    <row r="2017" spans="1:14">
      <c r="A2017" s="7">
        <v>216</v>
      </c>
      <c r="B2017" s="4" t="s">
        <v>419</v>
      </c>
      <c r="C2017" s="61">
        <v>0</v>
      </c>
      <c r="D2017" s="1"/>
      <c r="E2017" s="61">
        <v>0</v>
      </c>
      <c r="F2017" s="1"/>
      <c r="G2017" s="61">
        <v>0</v>
      </c>
      <c r="H2017" s="1"/>
      <c r="I2017" s="1"/>
      <c r="K2017" s="19"/>
      <c r="L2017" s="22"/>
      <c r="M2017" s="22"/>
      <c r="N2017" s="19"/>
    </row>
    <row r="2018" spans="1:14">
      <c r="A2018" s="7">
        <v>219</v>
      </c>
      <c r="B2018" s="4" t="s">
        <v>420</v>
      </c>
      <c r="C2018" s="61">
        <v>0</v>
      </c>
      <c r="D2018" s="1"/>
      <c r="E2018" s="61">
        <v>0</v>
      </c>
      <c r="F2018" s="1"/>
      <c r="G2018" s="61">
        <v>0</v>
      </c>
      <c r="H2018" s="1"/>
      <c r="I2018" s="1">
        <v>1</v>
      </c>
      <c r="K2018" s="19">
        <v>1</v>
      </c>
      <c r="L2018" s="22"/>
      <c r="M2018" s="22"/>
      <c r="N2018" s="19">
        <v>1</v>
      </c>
    </row>
    <row r="2019" spans="1:14">
      <c r="C2019" s="61"/>
      <c r="D2019" s="1"/>
      <c r="E2019" s="61"/>
      <c r="F2019" s="1"/>
      <c r="G2019" s="61"/>
      <c r="H2019" s="1"/>
      <c r="I2019" s="1">
        <v>1</v>
      </c>
      <c r="K2019" s="19">
        <v>1</v>
      </c>
      <c r="L2019" s="22"/>
      <c r="M2019" s="22"/>
      <c r="N2019" s="19">
        <v>1</v>
      </c>
    </row>
    <row r="2020" spans="1:14">
      <c r="A2020" s="7">
        <v>22</v>
      </c>
      <c r="B2020" s="4" t="s">
        <v>262</v>
      </c>
      <c r="C2020" s="61"/>
      <c r="D2020" s="1"/>
      <c r="E2020" s="61"/>
      <c r="F2020" s="1"/>
      <c r="G2020" s="61"/>
      <c r="H2020" s="1"/>
      <c r="I2020" s="1">
        <v>1</v>
      </c>
      <c r="K2020" s="19">
        <v>1</v>
      </c>
      <c r="L2020" s="22"/>
      <c r="M2020" s="22"/>
      <c r="N2020" s="19">
        <v>1</v>
      </c>
    </row>
    <row r="2021" spans="1:14">
      <c r="A2021" s="7">
        <v>220</v>
      </c>
      <c r="B2021" s="4" t="s">
        <v>263</v>
      </c>
      <c r="C2021" s="61">
        <v>0</v>
      </c>
      <c r="D2021" s="1"/>
      <c r="E2021" s="61">
        <v>0</v>
      </c>
      <c r="F2021" s="1"/>
      <c r="G2021" s="61"/>
      <c r="H2021" s="1"/>
      <c r="I2021" s="1"/>
      <c r="K2021" s="19"/>
      <c r="L2021" s="22"/>
      <c r="M2021" s="22"/>
      <c r="N2021" s="19"/>
    </row>
    <row r="2022" spans="1:14">
      <c r="A2022" s="7" t="s">
        <v>355</v>
      </c>
      <c r="B2022" s="4" t="s">
        <v>358</v>
      </c>
      <c r="C2022" s="61">
        <v>0</v>
      </c>
      <c r="D2022" s="1"/>
      <c r="E2022" s="61">
        <v>0</v>
      </c>
      <c r="F2022" s="1"/>
      <c r="G2022" s="61">
        <v>0</v>
      </c>
      <c r="H2022" s="1"/>
      <c r="I2022" s="1">
        <v>1</v>
      </c>
      <c r="K2022" s="19">
        <v>1</v>
      </c>
      <c r="L2022" s="22"/>
      <c r="M2022" s="22"/>
      <c r="N2022" s="19">
        <v>1</v>
      </c>
    </row>
    <row r="2023" spans="1:14">
      <c r="A2023" s="7" t="s">
        <v>356</v>
      </c>
      <c r="B2023" s="4" t="s">
        <v>359</v>
      </c>
      <c r="C2023" s="61">
        <v>0</v>
      </c>
      <c r="D2023" s="1"/>
      <c r="E2023" s="61">
        <v>0</v>
      </c>
      <c r="F2023" s="1"/>
      <c r="G2023" s="61">
        <v>0</v>
      </c>
      <c r="H2023" s="1"/>
      <c r="I2023" s="1">
        <v>1</v>
      </c>
      <c r="K2023" s="19">
        <v>1</v>
      </c>
      <c r="L2023" s="22"/>
      <c r="M2023" s="22"/>
      <c r="N2023" s="19">
        <v>1</v>
      </c>
    </row>
    <row r="2024" spans="1:14">
      <c r="A2024" s="7" t="s">
        <v>264</v>
      </c>
      <c r="B2024" s="4" t="s">
        <v>360</v>
      </c>
      <c r="C2024" s="61">
        <v>0</v>
      </c>
      <c r="D2024" s="1"/>
      <c r="E2024" s="61">
        <v>0</v>
      </c>
      <c r="F2024" s="1"/>
      <c r="G2024" s="61">
        <v>0</v>
      </c>
      <c r="H2024" s="1"/>
      <c r="I2024" s="1">
        <v>1</v>
      </c>
      <c r="K2024" s="19">
        <v>1</v>
      </c>
      <c r="L2024" s="22"/>
      <c r="M2024" s="22"/>
      <c r="N2024" s="19">
        <v>1</v>
      </c>
    </row>
    <row r="2025" spans="1:14">
      <c r="A2025" s="7">
        <v>221</v>
      </c>
      <c r="B2025" s="4" t="s">
        <v>265</v>
      </c>
      <c r="C2025" s="61"/>
      <c r="D2025" s="1"/>
      <c r="E2025" s="61"/>
      <c r="F2025" s="1"/>
      <c r="G2025" s="61"/>
      <c r="H2025" s="1"/>
      <c r="I2025" s="1">
        <v>1</v>
      </c>
      <c r="K2025" s="19">
        <v>1</v>
      </c>
      <c r="L2025" s="22"/>
      <c r="M2025" s="22"/>
      <c r="N2025" s="19">
        <v>1</v>
      </c>
    </row>
    <row r="2026" spans="1:14">
      <c r="A2026" s="7" t="s">
        <v>41</v>
      </c>
      <c r="B2026" s="4" t="s">
        <v>363</v>
      </c>
      <c r="C2026" s="61">
        <f>+[1]Pre2018!$C$259</f>
        <v>32300.74</v>
      </c>
      <c r="D2026" s="1"/>
      <c r="E2026" s="61">
        <v>33562.75</v>
      </c>
      <c r="F2026" s="1"/>
      <c r="G2026" s="61">
        <v>0</v>
      </c>
      <c r="H2026" s="1"/>
      <c r="I2026" s="1">
        <v>1</v>
      </c>
      <c r="K2026" s="19">
        <v>1</v>
      </c>
      <c r="L2026" s="22"/>
      <c r="M2026" s="22"/>
      <c r="N2026" s="19">
        <v>1</v>
      </c>
    </row>
    <row r="2027" spans="1:14">
      <c r="A2027" s="7" t="s">
        <v>266</v>
      </c>
      <c r="B2027" s="4" t="s">
        <v>364</v>
      </c>
      <c r="C2027" s="61">
        <v>0</v>
      </c>
      <c r="D2027" s="1"/>
      <c r="E2027" s="61">
        <v>0</v>
      </c>
      <c r="F2027" s="1"/>
      <c r="G2027" s="61">
        <v>0</v>
      </c>
      <c r="H2027" s="1"/>
      <c r="I2027" s="1">
        <v>1</v>
      </c>
      <c r="K2027" s="19">
        <v>1</v>
      </c>
      <c r="L2027" s="22"/>
      <c r="M2027" s="22"/>
      <c r="N2027" s="19">
        <v>1</v>
      </c>
    </row>
    <row r="2028" spans="1:14">
      <c r="A2028" s="7" t="s">
        <v>267</v>
      </c>
      <c r="B2028" s="4" t="s">
        <v>393</v>
      </c>
      <c r="C2028" s="61">
        <v>0</v>
      </c>
      <c r="D2028" s="1"/>
      <c r="E2028" s="61">
        <v>0</v>
      </c>
      <c r="F2028" s="1"/>
      <c r="G2028" s="61">
        <v>0</v>
      </c>
      <c r="H2028" s="1"/>
      <c r="I2028" s="1">
        <v>2</v>
      </c>
      <c r="K2028" s="19">
        <v>2</v>
      </c>
      <c r="L2028" s="22"/>
      <c r="M2028" s="22"/>
      <c r="N2028" s="19">
        <v>1</v>
      </c>
    </row>
    <row r="2029" spans="1:14">
      <c r="A2029" s="7" t="s">
        <v>102</v>
      </c>
      <c r="B2029" s="4" t="s">
        <v>103</v>
      </c>
      <c r="C2029" s="61">
        <v>0</v>
      </c>
      <c r="D2029" s="1"/>
      <c r="E2029" s="61">
        <v>0</v>
      </c>
      <c r="F2029" s="1"/>
      <c r="G2029" s="61">
        <v>0</v>
      </c>
      <c r="H2029" s="1"/>
      <c r="I2029" s="1">
        <v>1</v>
      </c>
      <c r="K2029" s="19">
        <v>1</v>
      </c>
      <c r="L2029" s="22"/>
      <c r="M2029" s="22"/>
      <c r="N2029" s="19">
        <v>1000</v>
      </c>
    </row>
    <row r="2030" spans="1:14">
      <c r="A2030" s="7" t="s">
        <v>268</v>
      </c>
      <c r="B2030" s="4" t="s">
        <v>394</v>
      </c>
      <c r="C2030" s="61">
        <v>0</v>
      </c>
      <c r="D2030" s="1"/>
      <c r="E2030" s="61">
        <v>0</v>
      </c>
      <c r="F2030" s="1"/>
      <c r="G2030" s="61">
        <v>0</v>
      </c>
      <c r="H2030" s="1"/>
      <c r="I2030" s="1"/>
      <c r="K2030" s="19"/>
      <c r="L2030" s="22"/>
      <c r="M2030" s="22"/>
      <c r="N2030" s="19"/>
    </row>
    <row r="2031" spans="1:14">
      <c r="A2031" s="7" t="s">
        <v>361</v>
      </c>
      <c r="B2031" s="4" t="s">
        <v>104</v>
      </c>
      <c r="C2031" s="61">
        <v>0</v>
      </c>
      <c r="D2031" s="1"/>
      <c r="E2031" s="61">
        <v>0</v>
      </c>
      <c r="F2031" s="1"/>
      <c r="G2031" s="61">
        <v>0</v>
      </c>
      <c r="H2031" s="1"/>
      <c r="I2031" s="1">
        <v>1</v>
      </c>
      <c r="K2031" s="19">
        <v>1</v>
      </c>
      <c r="L2031" s="22"/>
      <c r="M2031" s="22"/>
      <c r="N2031" s="19">
        <v>1</v>
      </c>
    </row>
    <row r="2032" spans="1:14">
      <c r="A2032" s="7" t="s">
        <v>369</v>
      </c>
      <c r="B2032" s="4" t="s">
        <v>370</v>
      </c>
      <c r="C2032" s="61">
        <v>0</v>
      </c>
      <c r="D2032" s="1"/>
      <c r="E2032" s="61">
        <v>0</v>
      </c>
      <c r="F2032" s="1"/>
      <c r="G2032" s="61">
        <v>2</v>
      </c>
      <c r="H2032" s="1"/>
      <c r="I2032" s="1"/>
      <c r="K2032" s="19"/>
      <c r="L2032" s="22"/>
      <c r="M2032" s="22"/>
      <c r="N2032" s="19"/>
    </row>
    <row r="2033" spans="1:14">
      <c r="A2033" s="7" t="s">
        <v>90</v>
      </c>
      <c r="B2033" s="4" t="s">
        <v>92</v>
      </c>
      <c r="C2033" s="61">
        <v>0</v>
      </c>
      <c r="D2033" s="1"/>
      <c r="E2033" s="61">
        <v>0</v>
      </c>
      <c r="F2033" s="1"/>
      <c r="G2033" s="61">
        <v>1</v>
      </c>
      <c r="H2033" s="1"/>
      <c r="I2033" s="1">
        <v>1</v>
      </c>
      <c r="K2033" s="19">
        <v>1</v>
      </c>
      <c r="L2033" s="22"/>
      <c r="M2033" s="22"/>
      <c r="N2033" s="19">
        <v>1</v>
      </c>
    </row>
    <row r="2034" spans="1:14">
      <c r="A2034" s="7" t="s">
        <v>362</v>
      </c>
      <c r="B2034" s="4" t="s">
        <v>395</v>
      </c>
      <c r="C2034" s="61">
        <f>[5]Pre2017!$C$263</f>
        <v>0</v>
      </c>
      <c r="D2034" s="1"/>
      <c r="E2034" s="61">
        <v>0</v>
      </c>
      <c r="F2034" s="1"/>
      <c r="G2034" s="61"/>
      <c r="H2034" s="1"/>
      <c r="I2034" s="1">
        <v>1</v>
      </c>
      <c r="K2034" s="19">
        <v>1</v>
      </c>
      <c r="L2034" s="22"/>
      <c r="M2034" s="22"/>
      <c r="N2034" s="19">
        <v>1</v>
      </c>
    </row>
    <row r="2035" spans="1:14">
      <c r="A2035" s="7">
        <v>222</v>
      </c>
      <c r="B2035" s="4" t="s">
        <v>269</v>
      </c>
      <c r="C2035" s="61"/>
      <c r="D2035" s="1"/>
      <c r="E2035" s="61"/>
      <c r="F2035" s="1"/>
      <c r="G2035" s="61"/>
      <c r="H2035" s="1"/>
      <c r="I2035" s="1">
        <v>1</v>
      </c>
      <c r="K2035" s="19">
        <v>1</v>
      </c>
      <c r="L2035" s="22"/>
      <c r="M2035" s="22"/>
      <c r="N2035" s="19">
        <v>1</v>
      </c>
    </row>
    <row r="2036" spans="1:14">
      <c r="A2036" s="7" t="s">
        <v>421</v>
      </c>
      <c r="B2036" s="4" t="s">
        <v>105</v>
      </c>
      <c r="C2036" s="61">
        <f>+[1]Pre2018!$C$265</f>
        <v>1200</v>
      </c>
      <c r="D2036" s="1"/>
      <c r="E2036" s="61">
        <v>0</v>
      </c>
      <c r="F2036" s="1"/>
      <c r="G2036" s="61">
        <v>0</v>
      </c>
      <c r="H2036" s="1"/>
      <c r="I2036" s="1"/>
      <c r="K2036" s="19"/>
      <c r="L2036" s="22"/>
      <c r="M2036" s="22"/>
      <c r="N2036" s="19"/>
    </row>
    <row r="2037" spans="1:14">
      <c r="A2037" s="7" t="s">
        <v>96</v>
      </c>
      <c r="B2037" s="4" t="s">
        <v>93</v>
      </c>
      <c r="C2037" s="61">
        <v>0</v>
      </c>
      <c r="D2037" s="1"/>
      <c r="E2037" s="61">
        <v>0</v>
      </c>
      <c r="F2037" s="1"/>
      <c r="G2037" s="61">
        <v>1</v>
      </c>
      <c r="H2037" s="1"/>
      <c r="I2037" s="1">
        <v>1</v>
      </c>
      <c r="K2037" s="19">
        <v>1</v>
      </c>
      <c r="L2037" s="22"/>
      <c r="M2037" s="22"/>
      <c r="N2037" s="19">
        <v>1</v>
      </c>
    </row>
    <row r="2038" spans="1:14">
      <c r="A2038" s="7" t="s">
        <v>191</v>
      </c>
      <c r="B2038" s="4" t="s">
        <v>270</v>
      </c>
      <c r="C2038" s="61">
        <v>0</v>
      </c>
      <c r="D2038" s="1"/>
      <c r="E2038" s="61">
        <v>0</v>
      </c>
      <c r="F2038" s="1"/>
      <c r="G2038" s="61">
        <v>0</v>
      </c>
      <c r="H2038" s="1"/>
      <c r="I2038" s="1">
        <v>1</v>
      </c>
      <c r="K2038" s="19">
        <v>1</v>
      </c>
      <c r="L2038" s="22"/>
      <c r="M2038" s="22"/>
      <c r="N2038" s="19">
        <v>1</v>
      </c>
    </row>
    <row r="2039" spans="1:14">
      <c r="A2039" s="7" t="s">
        <v>192</v>
      </c>
      <c r="B2039" s="4" t="s">
        <v>271</v>
      </c>
      <c r="C2039" s="61">
        <v>0</v>
      </c>
      <c r="D2039" s="1"/>
      <c r="E2039" s="61">
        <v>0</v>
      </c>
      <c r="F2039" s="1"/>
      <c r="G2039" s="61">
        <v>0</v>
      </c>
      <c r="H2039" s="1"/>
      <c r="I2039" s="1">
        <v>1</v>
      </c>
      <c r="K2039" s="19">
        <v>1</v>
      </c>
      <c r="L2039" s="22"/>
      <c r="M2039" s="22"/>
      <c r="N2039" s="19">
        <v>1</v>
      </c>
    </row>
    <row r="2040" spans="1:14">
      <c r="A2040" s="7">
        <v>225</v>
      </c>
      <c r="B2040" s="4" t="s">
        <v>272</v>
      </c>
      <c r="C2040" s="61"/>
      <c r="D2040" s="1"/>
      <c r="E2040" s="61"/>
      <c r="F2040" s="1"/>
      <c r="G2040" s="61"/>
      <c r="H2040" s="1"/>
      <c r="I2040" s="1">
        <v>1</v>
      </c>
      <c r="K2040" s="19">
        <v>0</v>
      </c>
      <c r="L2040" s="22"/>
      <c r="M2040" s="22"/>
      <c r="N2040" s="19">
        <v>1</v>
      </c>
    </row>
    <row r="2041" spans="1:14">
      <c r="A2041" s="7" t="s">
        <v>106</v>
      </c>
      <c r="B2041" s="4" t="s">
        <v>111</v>
      </c>
      <c r="C2041" s="61">
        <f>+[1]Pre2018!$C$267</f>
        <v>0</v>
      </c>
      <c r="D2041" s="1"/>
      <c r="E2041" s="61">
        <v>0</v>
      </c>
      <c r="F2041" s="1"/>
      <c r="G2041" s="61">
        <v>0</v>
      </c>
      <c r="H2041" s="1"/>
      <c r="I2041" s="1">
        <v>1</v>
      </c>
      <c r="K2041" s="19">
        <v>1</v>
      </c>
      <c r="L2041" s="22"/>
      <c r="M2041" s="22"/>
      <c r="N2041" s="19">
        <v>1</v>
      </c>
    </row>
    <row r="2042" spans="1:14">
      <c r="A2042" s="7" t="s">
        <v>107</v>
      </c>
      <c r="B2042" s="4" t="s">
        <v>108</v>
      </c>
      <c r="C2042" s="61">
        <v>0</v>
      </c>
      <c r="D2042" s="1"/>
      <c r="E2042" s="61">
        <v>0</v>
      </c>
      <c r="F2042" s="1"/>
      <c r="G2042" s="61">
        <v>0</v>
      </c>
      <c r="H2042" s="1"/>
      <c r="I2042" s="1"/>
      <c r="K2042" s="19"/>
      <c r="L2042" s="22"/>
      <c r="M2042" s="22"/>
      <c r="N2042" s="19"/>
    </row>
    <row r="2043" spans="1:14">
      <c r="A2043" s="7" t="s">
        <v>109</v>
      </c>
      <c r="B2043" s="4" t="s">
        <v>110</v>
      </c>
      <c r="C2043" s="61">
        <f>[5]Pre2017!$C$268</f>
        <v>0</v>
      </c>
      <c r="D2043" s="1"/>
      <c r="E2043" s="61">
        <v>0</v>
      </c>
      <c r="F2043" s="1"/>
      <c r="G2043" s="61">
        <v>0</v>
      </c>
      <c r="H2043" s="1"/>
      <c r="I2043" s="1">
        <v>1</v>
      </c>
      <c r="K2043" s="19">
        <v>1</v>
      </c>
      <c r="L2043" s="22"/>
      <c r="M2043" s="22"/>
      <c r="N2043" s="19">
        <v>1</v>
      </c>
    </row>
    <row r="2044" spans="1:14">
      <c r="A2044" s="7" t="s">
        <v>97</v>
      </c>
      <c r="B2044" s="4" t="s">
        <v>98</v>
      </c>
      <c r="C2044" s="61">
        <v>0</v>
      </c>
      <c r="D2044" s="1"/>
      <c r="E2044" s="61">
        <v>0</v>
      </c>
      <c r="F2044" s="1"/>
      <c r="G2044" s="61">
        <v>0</v>
      </c>
      <c r="H2044" s="1"/>
      <c r="I2044" s="1">
        <v>1</v>
      </c>
      <c r="K2044" s="19">
        <v>1</v>
      </c>
      <c r="L2044" s="22"/>
      <c r="M2044" s="22"/>
      <c r="N2044" s="19">
        <v>1</v>
      </c>
    </row>
    <row r="2045" spans="1:14">
      <c r="A2045" s="7" t="s">
        <v>99</v>
      </c>
      <c r="B2045" s="4" t="s">
        <v>375</v>
      </c>
      <c r="C2045" s="61">
        <v>0</v>
      </c>
      <c r="D2045" s="1"/>
      <c r="E2045" s="61">
        <v>0</v>
      </c>
      <c r="F2045" s="1"/>
      <c r="G2045" s="61">
        <v>0</v>
      </c>
      <c r="H2045" s="1"/>
      <c r="I2045" s="1">
        <v>1</v>
      </c>
      <c r="K2045" s="19">
        <v>1</v>
      </c>
      <c r="L2045" s="22"/>
      <c r="M2045" s="22"/>
      <c r="N2045" s="19">
        <v>1</v>
      </c>
    </row>
    <row r="2046" spans="1:14">
      <c r="A2046" s="7">
        <v>227</v>
      </c>
      <c r="B2046" s="4" t="s">
        <v>112</v>
      </c>
      <c r="C2046" s="61"/>
      <c r="D2046" s="1"/>
      <c r="E2046" s="61"/>
      <c r="F2046" s="1"/>
      <c r="G2046" s="61"/>
      <c r="H2046" s="1"/>
      <c r="I2046" s="1">
        <v>1</v>
      </c>
      <c r="K2046" s="19">
        <v>2</v>
      </c>
      <c r="L2046" s="22"/>
      <c r="M2046" s="22"/>
      <c r="N2046" s="19">
        <v>1</v>
      </c>
    </row>
    <row r="2047" spans="1:14">
      <c r="A2047" s="7" t="s">
        <v>115</v>
      </c>
      <c r="B2047" s="4" t="s">
        <v>116</v>
      </c>
      <c r="C2047" s="61">
        <v>0</v>
      </c>
      <c r="D2047" s="1"/>
      <c r="E2047" s="61">
        <v>0</v>
      </c>
      <c r="F2047" s="1"/>
      <c r="G2047" s="61">
        <v>0</v>
      </c>
      <c r="H2047" s="1"/>
      <c r="I2047" s="1">
        <v>1</v>
      </c>
      <c r="K2047" s="19">
        <v>1</v>
      </c>
      <c r="L2047" s="22"/>
      <c r="M2047" s="22"/>
      <c r="N2047" s="19">
        <v>1</v>
      </c>
    </row>
    <row r="2048" spans="1:14">
      <c r="A2048" s="7" t="s">
        <v>117</v>
      </c>
      <c r="B2048" s="4" t="s">
        <v>118</v>
      </c>
      <c r="C2048" s="61">
        <v>0</v>
      </c>
      <c r="D2048" s="1"/>
      <c r="E2048" s="61">
        <v>0</v>
      </c>
      <c r="F2048" s="1"/>
      <c r="G2048" s="61">
        <v>0</v>
      </c>
      <c r="H2048" s="1"/>
      <c r="I2048" s="1"/>
      <c r="K2048" s="22"/>
      <c r="L2048" s="22"/>
      <c r="M2048" s="22"/>
    </row>
    <row r="2049" spans="1:40">
      <c r="A2049" s="7" t="s">
        <v>119</v>
      </c>
      <c r="B2049" s="4" t="s">
        <v>120</v>
      </c>
      <c r="C2049" s="61">
        <v>0</v>
      </c>
      <c r="D2049" s="1"/>
      <c r="E2049" s="61">
        <v>0</v>
      </c>
      <c r="F2049" s="1"/>
      <c r="G2049" s="61">
        <v>0</v>
      </c>
      <c r="H2049" s="1"/>
      <c r="I2049" s="66"/>
      <c r="J2049" s="60">
        <v>40.5</v>
      </c>
      <c r="K2049" s="22"/>
      <c r="L2049" s="14">
        <v>40.5</v>
      </c>
      <c r="M2049" s="15"/>
      <c r="O2049" s="14">
        <v>1038.5</v>
      </c>
      <c r="P2049" s="15"/>
      <c r="Q2049" s="15"/>
    </row>
    <row r="2050" spans="1:40">
      <c r="A2050" s="7" t="s">
        <v>91</v>
      </c>
      <c r="B2050" s="4" t="s">
        <v>94</v>
      </c>
      <c r="C2050" s="61">
        <v>0</v>
      </c>
      <c r="D2050" s="1"/>
      <c r="E2050" s="61">
        <v>0</v>
      </c>
      <c r="F2050" s="1"/>
      <c r="G2050" s="61">
        <v>2</v>
      </c>
      <c r="H2050" s="1"/>
      <c r="I2050" s="1"/>
      <c r="K2050" s="22"/>
      <c r="L2050" s="22"/>
      <c r="M2050" s="22"/>
    </row>
    <row r="2051" spans="1:40">
      <c r="A2051" s="7" t="s">
        <v>113</v>
      </c>
      <c r="B2051" s="4" t="s">
        <v>114</v>
      </c>
      <c r="C2051" s="61">
        <f>[1]Pre2018!$C$268+[1]Pre2018!$C$271+[3]RESUMEN!$F$42</f>
        <v>310501.28000000003</v>
      </c>
      <c r="D2051" s="1"/>
      <c r="E2051" s="61">
        <v>11682.98</v>
      </c>
      <c r="F2051" s="1"/>
      <c r="G2051" s="61">
        <v>1</v>
      </c>
      <c r="H2051" s="1"/>
      <c r="I2051" s="21"/>
      <c r="J2051" s="6"/>
      <c r="K2051" s="22"/>
      <c r="L2051" s="22"/>
      <c r="M2051" s="22"/>
      <c r="AN2051" s="4" t="s">
        <v>506</v>
      </c>
    </row>
    <row r="2052" spans="1:40">
      <c r="C2052" s="61"/>
      <c r="D2052" s="1"/>
      <c r="E2052" s="61"/>
      <c r="F2052" s="1"/>
      <c r="G2052" s="61"/>
      <c r="H2052" s="1"/>
      <c r="I2052" s="1"/>
      <c r="K2052" s="22"/>
      <c r="L2052" s="22"/>
      <c r="M2052" s="22"/>
    </row>
    <row r="2053" spans="1:40">
      <c r="B2053" s="5" t="s">
        <v>279</v>
      </c>
      <c r="C2053" s="61"/>
      <c r="D2053" s="14">
        <f>SUM(C2002:C2051)</f>
        <v>344002.02</v>
      </c>
      <c r="E2053" s="61"/>
      <c r="F2053" s="14">
        <v>45245.729999999996</v>
      </c>
      <c r="G2053" s="62"/>
      <c r="H2053" s="60">
        <f>SUM(G2002:G2051)</f>
        <v>7</v>
      </c>
      <c r="I2053" s="1"/>
      <c r="L2053" s="22"/>
      <c r="M2053" s="22"/>
      <c r="N2053" s="4"/>
    </row>
    <row r="2054" spans="1:40">
      <c r="E2054" s="61"/>
      <c r="F2054" s="1"/>
      <c r="G2054" s="61"/>
      <c r="H2054" s="1"/>
      <c r="I2054" s="1">
        <v>1</v>
      </c>
      <c r="K2054" s="45">
        <v>1</v>
      </c>
      <c r="L2054" s="22"/>
      <c r="M2054" s="22"/>
      <c r="N2054" s="45">
        <v>1</v>
      </c>
    </row>
    <row r="2055" spans="1:40">
      <c r="A2055" s="6" t="s">
        <v>281</v>
      </c>
      <c r="B2055" s="6"/>
      <c r="C2055" s="6"/>
      <c r="D2055" s="6"/>
      <c r="E2055" s="61"/>
      <c r="F2055" s="1"/>
      <c r="G2055" s="62"/>
      <c r="H2055" s="21"/>
      <c r="I2055" s="1"/>
      <c r="K2055" s="45"/>
      <c r="L2055" s="22"/>
      <c r="M2055" s="22"/>
      <c r="N2055" s="45"/>
    </row>
    <row r="2056" spans="1:40">
      <c r="E2056" s="61"/>
      <c r="F2056" s="1"/>
      <c r="G2056" s="61"/>
      <c r="H2056" s="1"/>
      <c r="I2056" s="1"/>
      <c r="K2056" s="45"/>
      <c r="L2056" s="22"/>
      <c r="M2056" s="22"/>
      <c r="N2056" s="45"/>
    </row>
    <row r="2057" spans="1:40">
      <c r="A2057" s="7">
        <v>44</v>
      </c>
      <c r="B2057" s="4" t="s">
        <v>43</v>
      </c>
      <c r="E2057" s="61"/>
      <c r="F2057" s="1"/>
      <c r="G2057" s="61"/>
      <c r="H2057" s="1"/>
      <c r="I2057" s="1">
        <v>1</v>
      </c>
      <c r="K2057" s="45">
        <v>1</v>
      </c>
      <c r="L2057" s="22"/>
      <c r="M2057" s="22"/>
      <c r="N2057" s="45">
        <v>1</v>
      </c>
    </row>
    <row r="2058" spans="1:40">
      <c r="A2058" s="7">
        <v>443</v>
      </c>
      <c r="B2058" s="4" t="s">
        <v>49</v>
      </c>
      <c r="C2058" s="61">
        <v>0</v>
      </c>
      <c r="D2058" s="1"/>
      <c r="E2058" s="61">
        <v>0</v>
      </c>
      <c r="F2058" s="1"/>
      <c r="G2058" s="61">
        <v>1</v>
      </c>
      <c r="H2058" s="1"/>
      <c r="I2058" s="1"/>
      <c r="K2058" s="45"/>
      <c r="L2058" s="22"/>
      <c r="M2058" s="22"/>
      <c r="N2058" s="45"/>
    </row>
    <row r="2059" spans="1:40">
      <c r="C2059" s="61"/>
      <c r="D2059" s="1"/>
      <c r="E2059" s="61"/>
      <c r="F2059" s="1"/>
      <c r="G2059" s="61"/>
      <c r="H2059" s="1"/>
      <c r="I2059" s="1"/>
      <c r="K2059" s="45"/>
      <c r="L2059" s="22"/>
      <c r="M2059" s="22"/>
      <c r="N2059" s="45"/>
    </row>
    <row r="2060" spans="1:40">
      <c r="A2060" s="7">
        <v>46</v>
      </c>
      <c r="B2060" s="4" t="s">
        <v>282</v>
      </c>
      <c r="C2060" s="61"/>
      <c r="D2060" s="1"/>
      <c r="E2060" s="61"/>
      <c r="F2060" s="1"/>
      <c r="G2060" s="61"/>
      <c r="H2060" s="1"/>
      <c r="I2060" s="1">
        <v>1</v>
      </c>
      <c r="K2060" s="45">
        <v>1</v>
      </c>
      <c r="L2060" s="22"/>
      <c r="M2060" s="22"/>
      <c r="N2060" s="45">
        <v>1</v>
      </c>
    </row>
    <row r="2061" spans="1:40">
      <c r="A2061" s="7">
        <v>462</v>
      </c>
      <c r="B2061" s="4" t="s">
        <v>283</v>
      </c>
      <c r="C2061" s="61">
        <v>0</v>
      </c>
      <c r="D2061" s="1"/>
      <c r="E2061" s="61">
        <v>0</v>
      </c>
      <c r="F2061" s="1"/>
      <c r="G2061" s="61">
        <v>1</v>
      </c>
      <c r="H2061" s="1"/>
      <c r="I2061" s="1">
        <v>1</v>
      </c>
      <c r="K2061" s="45">
        <v>1</v>
      </c>
      <c r="L2061" s="22"/>
      <c r="M2061" s="22"/>
      <c r="N2061" s="45">
        <v>1</v>
      </c>
    </row>
    <row r="2062" spans="1:40">
      <c r="C2062" s="61"/>
      <c r="D2062" s="1"/>
      <c r="E2062" s="61"/>
      <c r="F2062" s="1"/>
      <c r="G2062" s="61"/>
      <c r="H2062" s="1"/>
      <c r="I2062" s="1"/>
      <c r="K2062" s="22"/>
      <c r="L2062" s="22"/>
      <c r="M2062" s="22"/>
    </row>
    <row r="2063" spans="1:40">
      <c r="A2063" s="7">
        <v>48</v>
      </c>
      <c r="B2063" s="4" t="s">
        <v>284</v>
      </c>
      <c r="C2063" s="61"/>
      <c r="D2063" s="1"/>
      <c r="E2063" s="61"/>
      <c r="F2063" s="1"/>
      <c r="G2063" s="61"/>
      <c r="H2063" s="1"/>
      <c r="I2063" s="66"/>
      <c r="J2063" s="60">
        <v>4</v>
      </c>
      <c r="K2063" s="22"/>
      <c r="L2063" s="46">
        <v>4</v>
      </c>
      <c r="M2063" s="58"/>
      <c r="O2063" s="46">
        <v>4</v>
      </c>
      <c r="P2063" s="58"/>
      <c r="Q2063" s="58"/>
    </row>
    <row r="2064" spans="1:40">
      <c r="A2064" s="7">
        <v>482</v>
      </c>
      <c r="B2064" s="4" t="s">
        <v>397</v>
      </c>
      <c r="C2064" s="61">
        <v>0</v>
      </c>
      <c r="D2064" s="1"/>
      <c r="E2064" s="61">
        <v>0</v>
      </c>
      <c r="F2064" s="1"/>
      <c r="G2064" s="61">
        <v>1</v>
      </c>
      <c r="H2064" s="1"/>
      <c r="I2064" s="1"/>
      <c r="K2064" s="22"/>
      <c r="L2064" s="22"/>
      <c r="M2064" s="22"/>
    </row>
    <row r="2065" spans="1:20">
      <c r="A2065" s="7">
        <v>489</v>
      </c>
      <c r="B2065" s="4" t="s">
        <v>227</v>
      </c>
      <c r="C2065" s="61">
        <v>0</v>
      </c>
      <c r="D2065" s="1"/>
      <c r="E2065" s="61">
        <v>0</v>
      </c>
      <c r="F2065" s="1"/>
      <c r="G2065" s="61">
        <v>1</v>
      </c>
      <c r="H2065" s="1"/>
      <c r="I2065" s="21"/>
      <c r="J2065" s="6"/>
      <c r="K2065" s="22"/>
      <c r="L2065" s="22"/>
      <c r="M2065" s="22"/>
    </row>
    <row r="2066" spans="1:20">
      <c r="C2066" s="61"/>
      <c r="D2066" s="1"/>
      <c r="E2066" s="61"/>
      <c r="F2066" s="1"/>
      <c r="G2066" s="61"/>
      <c r="H2066" s="1"/>
      <c r="I2066" s="1"/>
      <c r="K2066" s="22"/>
      <c r="L2066" s="22"/>
      <c r="M2066" s="22"/>
    </row>
    <row r="2067" spans="1:20">
      <c r="B2067" s="5" t="s">
        <v>236</v>
      </c>
      <c r="C2067" s="62"/>
      <c r="D2067" s="60">
        <f>SUM(C2058:C2065)</f>
        <v>0</v>
      </c>
      <c r="E2067" s="62"/>
      <c r="F2067" s="60">
        <v>0</v>
      </c>
      <c r="G2067" s="62"/>
      <c r="H2067" s="60">
        <f>SUM(G2058:G2065)</f>
        <v>4</v>
      </c>
      <c r="I2067" s="1"/>
      <c r="L2067" s="22"/>
      <c r="M2067" s="22"/>
    </row>
    <row r="2068" spans="1:20">
      <c r="E2068" s="61"/>
      <c r="F2068" s="1"/>
      <c r="G2068" s="61"/>
      <c r="H2068" s="1"/>
      <c r="I2068" s="1">
        <v>1</v>
      </c>
      <c r="K2068" s="34">
        <v>1</v>
      </c>
      <c r="L2068" s="22"/>
      <c r="M2068" s="22"/>
      <c r="N2068" s="19">
        <v>1</v>
      </c>
      <c r="T2068" s="22">
        <v>261</v>
      </c>
    </row>
    <row r="2069" spans="1:20">
      <c r="A2069" s="6" t="s">
        <v>285</v>
      </c>
      <c r="B2069" s="6"/>
      <c r="C2069" s="6"/>
      <c r="D2069" s="6"/>
      <c r="E2069" s="61"/>
      <c r="F2069" s="1"/>
      <c r="G2069" s="62"/>
      <c r="H2069" s="21"/>
      <c r="I2069" s="1">
        <v>1</v>
      </c>
      <c r="K2069" s="34">
        <v>1</v>
      </c>
      <c r="L2069" s="22"/>
      <c r="M2069" s="22"/>
      <c r="N2069" s="19">
        <v>1</v>
      </c>
      <c r="T2069" s="22">
        <v>262</v>
      </c>
    </row>
    <row r="2070" spans="1:20">
      <c r="E2070" s="61"/>
      <c r="F2070" s="1"/>
      <c r="G2070" s="61"/>
      <c r="H2070" s="1"/>
      <c r="I2070" s="1"/>
      <c r="K2070" s="34"/>
      <c r="L2070" s="22"/>
      <c r="M2070" s="22"/>
      <c r="N2070" s="19"/>
    </row>
    <row r="2071" spans="1:20">
      <c r="A2071" s="7">
        <v>60</v>
      </c>
      <c r="B2071" s="4" t="s">
        <v>316</v>
      </c>
      <c r="E2071" s="61"/>
      <c r="F2071" s="1"/>
      <c r="G2071" s="61"/>
      <c r="H2071" s="1"/>
      <c r="I2071" s="1"/>
      <c r="K2071" s="34"/>
      <c r="L2071" s="22"/>
      <c r="M2071" s="22"/>
      <c r="N2071" s="19"/>
    </row>
    <row r="2072" spans="1:20">
      <c r="A2072" s="7">
        <v>600</v>
      </c>
      <c r="B2072" s="4" t="s">
        <v>398</v>
      </c>
      <c r="C2072" s="61">
        <f>'[4]PARTIDAS PRG'!$D261</f>
        <v>0</v>
      </c>
      <c r="E2072" s="61">
        <v>0</v>
      </c>
      <c r="F2072" s="1"/>
      <c r="G2072" s="61">
        <f>+'[4]PARTIDAS PRG'!$I261</f>
        <v>0</v>
      </c>
      <c r="H2072" s="1"/>
      <c r="I2072" s="1">
        <v>1</v>
      </c>
      <c r="K2072" s="34">
        <v>1</v>
      </c>
      <c r="L2072" s="22"/>
      <c r="M2072" s="22"/>
      <c r="N2072" s="19">
        <v>1</v>
      </c>
      <c r="T2072" s="22">
        <v>263</v>
      </c>
    </row>
    <row r="2073" spans="1:20">
      <c r="A2073" s="7">
        <v>609</v>
      </c>
      <c r="B2073" s="4" t="s">
        <v>399</v>
      </c>
      <c r="C2073" s="61">
        <f>'[4]PARTIDAS PRG'!$D262</f>
        <v>0</v>
      </c>
      <c r="E2073" s="61">
        <v>0</v>
      </c>
      <c r="F2073" s="1"/>
      <c r="G2073" s="61">
        <f>+'[4]PARTIDAS PRG'!$I262</f>
        <v>0</v>
      </c>
      <c r="H2073" s="1"/>
      <c r="I2073" s="1">
        <v>1</v>
      </c>
      <c r="K2073" s="34">
        <v>1</v>
      </c>
      <c r="L2073" s="22"/>
      <c r="M2073" s="22"/>
      <c r="N2073" s="19">
        <v>1</v>
      </c>
      <c r="T2073" s="22">
        <v>264</v>
      </c>
    </row>
    <row r="2074" spans="1:20">
      <c r="A2074" s="7"/>
      <c r="C2074" s="61"/>
      <c r="E2074" s="61"/>
      <c r="F2074" s="1"/>
      <c r="G2074" s="61"/>
      <c r="H2074" s="1"/>
      <c r="I2074" s="1"/>
      <c r="K2074" s="34"/>
      <c r="L2074" s="22"/>
      <c r="M2074" s="22"/>
      <c r="N2074" s="19"/>
    </row>
    <row r="2075" spans="1:20">
      <c r="A2075" s="7">
        <v>61</v>
      </c>
      <c r="B2075" s="4" t="s">
        <v>401</v>
      </c>
      <c r="C2075" s="61"/>
      <c r="E2075" s="61"/>
      <c r="F2075" s="1"/>
      <c r="G2075" s="61"/>
      <c r="H2075" s="1"/>
      <c r="I2075" s="1"/>
      <c r="K2075" s="34"/>
      <c r="L2075" s="22"/>
      <c r="M2075" s="22"/>
      <c r="N2075" s="19"/>
    </row>
    <row r="2076" spans="1:20">
      <c r="A2076" s="7">
        <v>610</v>
      </c>
      <c r="B2076" s="4" t="s">
        <v>398</v>
      </c>
      <c r="C2076" s="61">
        <f>'[4]PARTIDAS PRG'!$D263</f>
        <v>0</v>
      </c>
      <c r="E2076" s="61">
        <v>0</v>
      </c>
      <c r="F2076" s="1"/>
      <c r="G2076" s="61">
        <f>+'[4]PARTIDAS PRG'!$I262</f>
        <v>0</v>
      </c>
      <c r="H2076" s="1"/>
      <c r="I2076" s="1">
        <v>1</v>
      </c>
      <c r="K2076" s="34">
        <v>1</v>
      </c>
      <c r="L2076" s="22"/>
      <c r="M2076" s="22"/>
      <c r="N2076" s="19">
        <v>1</v>
      </c>
      <c r="T2076" s="22">
        <v>265</v>
      </c>
    </row>
    <row r="2077" spans="1:20">
      <c r="A2077" s="7">
        <v>619</v>
      </c>
      <c r="B2077" s="4" t="s">
        <v>400</v>
      </c>
      <c r="C2077" s="61">
        <f>'[4]PARTIDAS PRG'!$D264</f>
        <v>0</v>
      </c>
      <c r="E2077" s="61">
        <v>0</v>
      </c>
      <c r="F2077" s="1"/>
      <c r="G2077" s="61">
        <f>+'[4]PARTIDAS PRG'!$I263</f>
        <v>0</v>
      </c>
      <c r="H2077" s="1"/>
      <c r="I2077" s="1">
        <v>1</v>
      </c>
      <c r="K2077" s="34">
        <v>150000</v>
      </c>
      <c r="L2077" s="22"/>
      <c r="M2077" s="22"/>
      <c r="N2077" s="19">
        <v>1</v>
      </c>
      <c r="T2077" s="22">
        <v>266</v>
      </c>
    </row>
    <row r="2078" spans="1:20">
      <c r="A2078" s="7"/>
      <c r="C2078" s="61"/>
      <c r="E2078" s="61"/>
      <c r="F2078" s="1"/>
      <c r="G2078" s="61"/>
      <c r="H2078" s="1"/>
      <c r="I2078" s="1">
        <v>1</v>
      </c>
      <c r="K2078" s="34">
        <v>1</v>
      </c>
      <c r="L2078" s="22"/>
      <c r="M2078" s="22"/>
      <c r="N2078" s="19">
        <v>1</v>
      </c>
      <c r="T2078" s="22">
        <v>267</v>
      </c>
    </row>
    <row r="2079" spans="1:20">
      <c r="A2079" s="7">
        <v>62</v>
      </c>
      <c r="B2079" s="4" t="s">
        <v>317</v>
      </c>
      <c r="C2079" s="61"/>
      <c r="E2079" s="61"/>
      <c r="F2079" s="1"/>
      <c r="G2079" s="61"/>
      <c r="H2079" s="1"/>
      <c r="I2079" s="1">
        <v>1</v>
      </c>
      <c r="K2079" s="34">
        <v>1</v>
      </c>
      <c r="L2079" s="22"/>
      <c r="M2079" s="22"/>
      <c r="N2079" s="19">
        <v>1</v>
      </c>
      <c r="T2079" s="22">
        <v>268</v>
      </c>
    </row>
    <row r="2080" spans="1:20">
      <c r="A2080" s="7">
        <v>621</v>
      </c>
      <c r="B2080" s="4" t="s">
        <v>286</v>
      </c>
      <c r="C2080" s="61">
        <f>'[4]PARTIDAS PRG'!$D265</f>
        <v>82417.19</v>
      </c>
      <c r="E2080" s="61">
        <v>10000</v>
      </c>
      <c r="F2080" s="1"/>
      <c r="G2080" s="61">
        <f>+'[4]PARTIDAS PRG'!$I265</f>
        <v>0</v>
      </c>
      <c r="H2080" s="1"/>
      <c r="I2080" s="1">
        <v>1</v>
      </c>
      <c r="K2080" s="34">
        <v>1</v>
      </c>
      <c r="L2080" s="22"/>
      <c r="M2080" s="22"/>
      <c r="N2080" s="19">
        <v>1</v>
      </c>
      <c r="T2080" s="22">
        <v>269</v>
      </c>
    </row>
    <row r="2081" spans="1:20">
      <c r="A2081" s="7">
        <v>622</v>
      </c>
      <c r="B2081" s="4" t="s">
        <v>258</v>
      </c>
      <c r="C2081" s="61">
        <f>'[4]PARTIDAS PRG'!$D266</f>
        <v>2502203.46</v>
      </c>
      <c r="E2081" s="61">
        <v>2431096.2799999998</v>
      </c>
      <c r="F2081" s="1"/>
      <c r="G2081" s="61">
        <f>+'[4]PARTIDAS PRG'!$I266</f>
        <v>0</v>
      </c>
      <c r="H2081" s="1"/>
      <c r="I2081" s="1">
        <v>1</v>
      </c>
      <c r="K2081" s="34">
        <v>1</v>
      </c>
      <c r="L2081" s="22"/>
      <c r="M2081" s="22"/>
      <c r="N2081" s="19">
        <v>1</v>
      </c>
      <c r="T2081" s="22">
        <v>270</v>
      </c>
    </row>
    <row r="2082" spans="1:20">
      <c r="A2082" s="7">
        <v>623</v>
      </c>
      <c r="B2082" s="4" t="s">
        <v>46</v>
      </c>
      <c r="C2082" s="61">
        <f>'[4]PARTIDAS PRG'!$D267</f>
        <v>0</v>
      </c>
      <c r="E2082" s="61">
        <v>0</v>
      </c>
      <c r="F2082" s="1"/>
      <c r="G2082" s="61">
        <f>+'[4]PARTIDAS PRG'!$I267</f>
        <v>0</v>
      </c>
      <c r="H2082" s="1"/>
      <c r="I2082" s="1">
        <v>1</v>
      </c>
      <c r="K2082" s="34">
        <v>1</v>
      </c>
      <c r="L2082" s="22"/>
      <c r="M2082" s="22"/>
      <c r="N2082" s="19">
        <v>1</v>
      </c>
      <c r="T2082" s="22">
        <v>271</v>
      </c>
    </row>
    <row r="2083" spans="1:20">
      <c r="A2083" s="7">
        <v>624</v>
      </c>
      <c r="B2083" s="4" t="s">
        <v>259</v>
      </c>
      <c r="C2083" s="61">
        <f>'[4]PARTIDAS PRG'!$D268</f>
        <v>0</v>
      </c>
      <c r="E2083" s="61">
        <v>0</v>
      </c>
      <c r="F2083" s="1"/>
      <c r="G2083" s="61">
        <f>+'[4]PARTIDAS PRG'!$I268</f>
        <v>0</v>
      </c>
      <c r="H2083" s="1"/>
      <c r="I2083" s="1">
        <v>1</v>
      </c>
      <c r="K2083" s="34">
        <v>1</v>
      </c>
      <c r="L2083" s="22"/>
      <c r="M2083" s="22"/>
      <c r="N2083" s="19">
        <v>1</v>
      </c>
      <c r="T2083" s="22">
        <v>272</v>
      </c>
    </row>
    <row r="2084" spans="1:20">
      <c r="A2084" s="7">
        <v>625</v>
      </c>
      <c r="B2084" s="4" t="s">
        <v>44</v>
      </c>
      <c r="C2084" s="61">
        <f>'[4]PARTIDAS PRG'!$D269</f>
        <v>0</v>
      </c>
      <c r="E2084" s="61">
        <v>0</v>
      </c>
      <c r="F2084" s="1"/>
      <c r="G2084" s="61">
        <f>+'[4]PARTIDAS PRG'!$I269</f>
        <v>0</v>
      </c>
      <c r="H2084" s="1"/>
      <c r="I2084" s="1"/>
      <c r="K2084" s="34"/>
      <c r="L2084" s="22"/>
      <c r="M2084" s="22"/>
      <c r="N2084" s="19"/>
    </row>
    <row r="2085" spans="1:20">
      <c r="A2085" s="7">
        <v>626</v>
      </c>
      <c r="B2085" s="4" t="s">
        <v>260</v>
      </c>
      <c r="C2085" s="61">
        <f>'[4]PARTIDAS PRG'!$D270</f>
        <v>0</v>
      </c>
      <c r="E2085" s="61">
        <v>0</v>
      </c>
      <c r="F2085" s="1"/>
      <c r="G2085" s="61">
        <f>+'[4]PARTIDAS PRG'!$I270</f>
        <v>0</v>
      </c>
      <c r="H2085" s="1"/>
      <c r="I2085" s="1"/>
      <c r="K2085" s="34"/>
      <c r="L2085" s="22"/>
      <c r="M2085" s="22"/>
      <c r="N2085" s="19"/>
    </row>
    <row r="2086" spans="1:20">
      <c r="A2086" s="7">
        <v>627</v>
      </c>
      <c r="B2086" s="4" t="s">
        <v>287</v>
      </c>
      <c r="C2086" s="61">
        <f>'[4]PARTIDAS PRG'!$D271</f>
        <v>0</v>
      </c>
      <c r="E2086" s="61">
        <v>0</v>
      </c>
      <c r="F2086" s="1"/>
      <c r="G2086" s="61">
        <f>+'[4]PARTIDAS PRG'!$I271</f>
        <v>0</v>
      </c>
      <c r="H2086" s="1"/>
      <c r="I2086" s="1">
        <v>0</v>
      </c>
      <c r="K2086" s="34">
        <v>1</v>
      </c>
      <c r="L2086" s="22"/>
      <c r="M2086" s="22"/>
      <c r="N2086" s="19">
        <v>1</v>
      </c>
      <c r="T2086" s="22">
        <v>273</v>
      </c>
    </row>
    <row r="2087" spans="1:20">
      <c r="A2087" s="7">
        <v>629</v>
      </c>
      <c r="B2087" s="4" t="s">
        <v>45</v>
      </c>
      <c r="C2087" s="61">
        <f>'[4]PARTIDAS PRG'!$D272</f>
        <v>0</v>
      </c>
      <c r="E2087" s="61">
        <v>0</v>
      </c>
      <c r="F2087" s="1"/>
      <c r="G2087" s="61">
        <f>+'[4]PARTIDAS PRG'!$I272</f>
        <v>0</v>
      </c>
      <c r="H2087" s="1"/>
      <c r="I2087" s="1">
        <v>1</v>
      </c>
      <c r="K2087" s="34">
        <v>1</v>
      </c>
      <c r="L2087" s="22"/>
      <c r="M2087" s="22"/>
      <c r="N2087" s="19">
        <v>1</v>
      </c>
      <c r="T2087" s="22">
        <v>274</v>
      </c>
    </row>
    <row r="2088" spans="1:20">
      <c r="A2088" s="7"/>
      <c r="C2088" s="61"/>
      <c r="E2088" s="61"/>
      <c r="F2088" s="1"/>
      <c r="G2088" s="61"/>
      <c r="H2088" s="1"/>
      <c r="I2088" s="1">
        <v>1</v>
      </c>
      <c r="K2088" s="34">
        <v>1</v>
      </c>
      <c r="L2088" s="22"/>
      <c r="M2088" s="22"/>
      <c r="N2088" s="19">
        <v>1</v>
      </c>
      <c r="T2088" s="22">
        <v>275</v>
      </c>
    </row>
    <row r="2089" spans="1:20">
      <c r="A2089" s="7">
        <v>63</v>
      </c>
      <c r="B2089" s="4" t="s">
        <v>288</v>
      </c>
      <c r="C2089" s="61"/>
      <c r="E2089" s="61"/>
      <c r="F2089" s="1"/>
      <c r="G2089" s="61"/>
      <c r="H2089" s="1"/>
      <c r="I2089" s="1">
        <v>1</v>
      </c>
      <c r="K2089" s="34">
        <v>1</v>
      </c>
      <c r="L2089" s="22"/>
      <c r="M2089" s="22"/>
      <c r="N2089" s="19">
        <v>1</v>
      </c>
      <c r="T2089" s="22">
        <v>276</v>
      </c>
    </row>
    <row r="2090" spans="1:20">
      <c r="A2090" s="7">
        <v>631</v>
      </c>
      <c r="B2090" s="4" t="s">
        <v>286</v>
      </c>
      <c r="C2090" s="61">
        <f>'[4]PARTIDAS PRG'!$D273</f>
        <v>0</v>
      </c>
      <c r="E2090" s="61">
        <v>0</v>
      </c>
      <c r="F2090" s="1"/>
      <c r="G2090" s="61">
        <f>+'[4]PARTIDAS PRG'!$I273</f>
        <v>0</v>
      </c>
      <c r="H2090" s="1"/>
      <c r="I2090" s="1">
        <v>1</v>
      </c>
      <c r="K2090" s="34">
        <v>1</v>
      </c>
      <c r="L2090" s="22"/>
      <c r="M2090" s="22"/>
      <c r="N2090" s="19">
        <v>1</v>
      </c>
      <c r="T2090" s="22">
        <v>277</v>
      </c>
    </row>
    <row r="2091" spans="1:20">
      <c r="A2091" s="7">
        <v>632</v>
      </c>
      <c r="B2091" s="4" t="s">
        <v>258</v>
      </c>
      <c r="C2091" s="61">
        <f>'[4]PARTIDAS PRG'!$D274</f>
        <v>0</v>
      </c>
      <c r="E2091" s="61">
        <v>0</v>
      </c>
      <c r="F2091" s="1"/>
      <c r="G2091" s="61">
        <f>+'[4]PARTIDAS PRG'!$I274</f>
        <v>0</v>
      </c>
      <c r="H2091" s="1"/>
      <c r="I2091" s="1">
        <v>1</v>
      </c>
      <c r="K2091" s="34">
        <v>1</v>
      </c>
      <c r="L2091" s="22"/>
      <c r="M2091" s="22"/>
      <c r="N2091" s="19">
        <v>1</v>
      </c>
      <c r="T2091" s="22">
        <v>278</v>
      </c>
    </row>
    <row r="2092" spans="1:20">
      <c r="A2092" s="7">
        <v>633</v>
      </c>
      <c r="B2092" s="4" t="s">
        <v>46</v>
      </c>
      <c r="C2092" s="61">
        <f>'[4]PARTIDAS PRG'!$D275</f>
        <v>0</v>
      </c>
      <c r="E2092" s="61">
        <v>0</v>
      </c>
      <c r="F2092" s="1"/>
      <c r="G2092" s="61">
        <f>+'[4]PARTIDAS PRG'!$I275</f>
        <v>0</v>
      </c>
      <c r="H2092" s="1"/>
      <c r="I2092" s="1">
        <v>1</v>
      </c>
      <c r="K2092" s="34">
        <v>1</v>
      </c>
      <c r="L2092" s="22"/>
      <c r="M2092" s="22"/>
      <c r="N2092" s="19">
        <v>1</v>
      </c>
      <c r="T2092" s="22">
        <v>279</v>
      </c>
    </row>
    <row r="2093" spans="1:20">
      <c r="A2093" s="7">
        <v>634</v>
      </c>
      <c r="B2093" s="4" t="s">
        <v>259</v>
      </c>
      <c r="C2093" s="61">
        <f>'[4]PARTIDAS PRG'!$D276</f>
        <v>0</v>
      </c>
      <c r="E2093" s="61">
        <v>0</v>
      </c>
      <c r="F2093" s="1"/>
      <c r="G2093" s="61">
        <f>+'[4]PARTIDAS PRG'!$I276</f>
        <v>0</v>
      </c>
      <c r="H2093" s="1"/>
      <c r="I2093" s="1">
        <v>1</v>
      </c>
      <c r="K2093" s="34">
        <v>1</v>
      </c>
      <c r="L2093" s="22"/>
      <c r="M2093" s="22"/>
      <c r="N2093" s="19">
        <v>1</v>
      </c>
      <c r="T2093" s="22">
        <v>280</v>
      </c>
    </row>
    <row r="2094" spans="1:20">
      <c r="A2094" s="7">
        <v>635</v>
      </c>
      <c r="B2094" s="4" t="s">
        <v>44</v>
      </c>
      <c r="C2094" s="61">
        <f>'[4]PARTIDAS PRG'!$D277</f>
        <v>0</v>
      </c>
      <c r="E2094" s="61">
        <v>0</v>
      </c>
      <c r="F2094" s="1"/>
      <c r="G2094" s="61">
        <f>+'[4]PARTIDAS PRG'!$I277</f>
        <v>0</v>
      </c>
      <c r="H2094" s="1"/>
      <c r="I2094" s="1"/>
      <c r="K2094" s="34"/>
      <c r="L2094" s="22"/>
      <c r="M2094" s="22"/>
      <c r="N2094" s="19"/>
    </row>
    <row r="2095" spans="1:20">
      <c r="A2095" s="7">
        <v>636</v>
      </c>
      <c r="B2095" s="4" t="s">
        <v>260</v>
      </c>
      <c r="C2095" s="61">
        <f>'[4]PARTIDAS PRG'!$D278</f>
        <v>0</v>
      </c>
      <c r="E2095" s="61">
        <v>0</v>
      </c>
      <c r="F2095" s="1"/>
      <c r="G2095" s="61">
        <f>+'[4]PARTIDAS PRG'!$I278</f>
        <v>0</v>
      </c>
      <c r="H2095" s="1"/>
      <c r="I2095" s="1"/>
      <c r="K2095" s="34"/>
      <c r="L2095" s="22"/>
      <c r="M2095" s="22"/>
      <c r="N2095" s="19"/>
    </row>
    <row r="2096" spans="1:20">
      <c r="A2096" s="7">
        <v>637</v>
      </c>
      <c r="B2096" s="4" t="s">
        <v>287</v>
      </c>
      <c r="C2096" s="61">
        <f>'[4]PARTIDAS PRG'!$D279</f>
        <v>0</v>
      </c>
      <c r="E2096" s="61">
        <v>0</v>
      </c>
      <c r="F2096" s="1"/>
      <c r="G2096" s="61">
        <f>+'[4]PARTIDAS PRG'!$I279</f>
        <v>0</v>
      </c>
      <c r="H2096" s="1"/>
      <c r="I2096" s="1">
        <v>1</v>
      </c>
      <c r="K2096" s="34">
        <v>1</v>
      </c>
      <c r="L2096" s="22"/>
      <c r="M2096" s="22"/>
      <c r="N2096" s="19">
        <v>1</v>
      </c>
      <c r="T2096" s="22">
        <v>281</v>
      </c>
    </row>
    <row r="2097" spans="1:20">
      <c r="A2097" s="7">
        <v>639</v>
      </c>
      <c r="B2097" s="4" t="s">
        <v>47</v>
      </c>
      <c r="C2097" s="61">
        <f>'[4]PARTIDAS PRG'!$D280</f>
        <v>0</v>
      </c>
      <c r="E2097" s="61">
        <v>0</v>
      </c>
      <c r="F2097" s="1"/>
      <c r="G2097" s="61">
        <f>+'[4]PARTIDAS PRG'!$I280</f>
        <v>0</v>
      </c>
      <c r="H2097" s="1"/>
      <c r="I2097" s="1">
        <v>1</v>
      </c>
      <c r="K2097" s="34">
        <v>1</v>
      </c>
      <c r="L2097" s="22"/>
      <c r="M2097" s="22"/>
      <c r="N2097" s="19">
        <v>1</v>
      </c>
      <c r="T2097" s="22">
        <v>282</v>
      </c>
    </row>
    <row r="2098" spans="1:20">
      <c r="A2098" s="7"/>
      <c r="C2098" s="61"/>
      <c r="E2098" s="61"/>
      <c r="F2098" s="1"/>
      <c r="G2098" s="61"/>
      <c r="H2098" s="1"/>
      <c r="I2098" s="1"/>
      <c r="K2098" s="22"/>
      <c r="L2098" s="22"/>
      <c r="M2098" s="22"/>
    </row>
    <row r="2099" spans="1:20">
      <c r="A2099" s="7">
        <v>64</v>
      </c>
      <c r="B2099" s="4" t="s">
        <v>402</v>
      </c>
      <c r="C2099" s="61"/>
      <c r="E2099" s="61"/>
      <c r="F2099" s="1"/>
      <c r="G2099" s="61"/>
      <c r="H2099" s="1"/>
      <c r="I2099" s="1"/>
    </row>
    <row r="2100" spans="1:20">
      <c r="A2100" s="7">
        <v>640</v>
      </c>
      <c r="B2100" s="4" t="s">
        <v>402</v>
      </c>
      <c r="C2100" s="61">
        <f>'[4]PARTIDAS PRG'!$D281</f>
        <v>0</v>
      </c>
      <c r="E2100" s="61">
        <v>0</v>
      </c>
      <c r="F2100" s="1"/>
      <c r="G2100" s="61">
        <f>+'[4]PARTIDAS PRG'!$I281</f>
        <v>0</v>
      </c>
      <c r="H2100" s="1"/>
      <c r="I2100" s="1">
        <v>1</v>
      </c>
      <c r="T2100" s="22">
        <v>283</v>
      </c>
    </row>
    <row r="2101" spans="1:20">
      <c r="A2101" s="7">
        <v>641</v>
      </c>
      <c r="B2101" s="4" t="s">
        <v>48</v>
      </c>
      <c r="C2101" s="61">
        <f>'[4]PARTIDAS PRG'!$D282</f>
        <v>0</v>
      </c>
      <c r="E2101" s="61">
        <v>0</v>
      </c>
      <c r="F2101" s="1"/>
      <c r="G2101" s="61">
        <f>+'[4]PARTIDAS PRG'!$I282</f>
        <v>0</v>
      </c>
      <c r="H2101" s="1"/>
      <c r="I2101" s="66"/>
      <c r="J2101" s="60">
        <v>22</v>
      </c>
      <c r="K2101" s="22"/>
      <c r="L2101" s="14">
        <v>150021</v>
      </c>
      <c r="M2101" s="15"/>
      <c r="O2101" s="14">
        <v>22</v>
      </c>
      <c r="P2101" s="15"/>
      <c r="Q2101" s="15"/>
    </row>
    <row r="2102" spans="1:20">
      <c r="A2102" s="7"/>
      <c r="C2102" s="61"/>
      <c r="E2102" s="61"/>
      <c r="F2102" s="1"/>
      <c r="G2102" s="61"/>
      <c r="H2102" s="1"/>
      <c r="I2102" s="1"/>
      <c r="K2102" s="22"/>
      <c r="L2102" s="22"/>
      <c r="M2102" s="22"/>
    </row>
    <row r="2103" spans="1:20">
      <c r="A2103" s="7">
        <v>65</v>
      </c>
      <c r="B2103" s="4" t="s">
        <v>462</v>
      </c>
      <c r="C2103" s="61"/>
      <c r="E2103" s="61"/>
      <c r="F2103" s="1"/>
      <c r="G2103" s="61"/>
      <c r="H2103" s="1"/>
      <c r="I2103" s="21"/>
      <c r="J2103" s="6"/>
      <c r="K2103" s="22"/>
      <c r="L2103" s="22"/>
      <c r="M2103" s="22"/>
    </row>
    <row r="2104" spans="1:20">
      <c r="A2104" s="7" t="s">
        <v>380</v>
      </c>
      <c r="B2104" s="4" t="s">
        <v>382</v>
      </c>
      <c r="C2104" s="61">
        <f>'[4]PARTIDAS PRG'!$D283</f>
        <v>0</v>
      </c>
      <c r="E2104" s="61">
        <v>0</v>
      </c>
      <c r="F2104" s="1"/>
      <c r="G2104" s="61">
        <f>+'[4]PARTIDAS PRG'!$I283</f>
        <v>0</v>
      </c>
      <c r="H2104" s="1"/>
      <c r="I2104" s="1"/>
      <c r="K2104" s="22"/>
      <c r="L2104" s="22"/>
      <c r="M2104" s="22"/>
    </row>
    <row r="2105" spans="1:20">
      <c r="A2105" s="4" t="s">
        <v>381</v>
      </c>
      <c r="B2105" s="4" t="s">
        <v>383</v>
      </c>
      <c r="C2105" s="61">
        <v>0</v>
      </c>
      <c r="E2105" s="61">
        <v>0</v>
      </c>
      <c r="F2105" s="1"/>
      <c r="G2105" s="62"/>
      <c r="H2105" s="1"/>
      <c r="I2105" s="1"/>
      <c r="K2105" s="22"/>
      <c r="L2105" s="22"/>
      <c r="M2105" s="22"/>
    </row>
    <row r="2106" spans="1:20">
      <c r="A2106" s="7"/>
      <c r="E2106" s="61"/>
      <c r="F2106" s="1"/>
      <c r="G2106" s="61"/>
      <c r="H2106" s="1"/>
      <c r="I2106" s="1"/>
      <c r="K2106" s="22"/>
      <c r="L2106" s="22"/>
      <c r="M2106" s="22"/>
    </row>
    <row r="2107" spans="1:20">
      <c r="B2107" s="5" t="s">
        <v>289</v>
      </c>
      <c r="C2107" s="5"/>
      <c r="D2107" s="14">
        <f>SUM(C2072:C2105)</f>
        <v>2584620.65</v>
      </c>
      <c r="E2107" s="61"/>
      <c r="F2107" s="14">
        <v>2441096.2799999998</v>
      </c>
      <c r="G2107" s="61"/>
      <c r="H2107" s="1"/>
      <c r="I2107" s="1"/>
      <c r="K2107" s="22"/>
      <c r="L2107" s="22"/>
      <c r="M2107" s="22"/>
    </row>
    <row r="2108" spans="1:20">
      <c r="E2108" s="61"/>
      <c r="F2108" s="1"/>
      <c r="G2108" s="61"/>
      <c r="H2108" s="1"/>
      <c r="I2108" s="1">
        <v>1</v>
      </c>
      <c r="K2108" s="19">
        <v>1</v>
      </c>
      <c r="L2108" s="22"/>
      <c r="M2108" s="22"/>
      <c r="N2108" s="19">
        <v>1</v>
      </c>
    </row>
    <row r="2109" spans="1:20">
      <c r="A2109" s="6" t="s">
        <v>290</v>
      </c>
      <c r="B2109" s="6"/>
      <c r="C2109" s="6"/>
      <c r="D2109" s="6"/>
      <c r="E2109" s="61"/>
      <c r="F2109" s="1"/>
      <c r="G2109" s="62"/>
      <c r="H2109" s="60">
        <f>SUM(G2072:G2104)</f>
        <v>0</v>
      </c>
      <c r="I2109" s="1"/>
      <c r="K2109" s="19"/>
      <c r="L2109" s="22"/>
      <c r="M2109" s="22"/>
      <c r="N2109" s="19"/>
    </row>
    <row r="2110" spans="1:20">
      <c r="E2110" s="61"/>
      <c r="F2110" s="1"/>
      <c r="G2110" s="61"/>
      <c r="H2110" s="1"/>
      <c r="I2110" s="1"/>
      <c r="K2110" s="19"/>
      <c r="L2110" s="22"/>
      <c r="M2110" s="22"/>
      <c r="N2110" s="19"/>
    </row>
    <row r="2111" spans="1:20">
      <c r="A2111" s="7">
        <v>70</v>
      </c>
      <c r="B2111" s="4" t="s">
        <v>318</v>
      </c>
      <c r="E2111" s="61"/>
      <c r="F2111" s="1"/>
      <c r="G2111" s="61"/>
      <c r="H2111" s="1"/>
      <c r="I2111" s="1">
        <v>1</v>
      </c>
      <c r="K2111" s="19">
        <v>1</v>
      </c>
      <c r="L2111" s="22"/>
      <c r="M2111" s="22"/>
      <c r="N2111" s="19">
        <v>1</v>
      </c>
    </row>
    <row r="2112" spans="1:20">
      <c r="A2112" s="7">
        <v>700</v>
      </c>
      <c r="B2112" s="4" t="s">
        <v>318</v>
      </c>
      <c r="C2112" s="61">
        <v>0</v>
      </c>
      <c r="D2112" s="1"/>
      <c r="E2112" s="61">
        <v>0</v>
      </c>
      <c r="F2112" s="1"/>
      <c r="G2112" s="61">
        <v>1</v>
      </c>
      <c r="H2112" s="1"/>
      <c r="I2112" s="1"/>
      <c r="K2112" s="19"/>
      <c r="L2112" s="22"/>
      <c r="M2112" s="22"/>
      <c r="N2112" s="19"/>
    </row>
    <row r="2113" spans="1:17">
      <c r="A2113" s="7"/>
      <c r="C2113" s="61"/>
      <c r="D2113" s="1"/>
      <c r="E2113" s="61"/>
      <c r="F2113" s="1"/>
      <c r="G2113" s="61"/>
      <c r="H2113" s="1"/>
      <c r="I2113" s="1"/>
      <c r="K2113" s="19"/>
      <c r="L2113" s="22"/>
      <c r="M2113" s="22"/>
      <c r="N2113" s="19"/>
    </row>
    <row r="2114" spans="1:17">
      <c r="A2114" s="7">
        <v>73</v>
      </c>
      <c r="B2114" s="4" t="s">
        <v>403</v>
      </c>
      <c r="C2114" s="61"/>
      <c r="D2114" s="1"/>
      <c r="E2114" s="61"/>
      <c r="F2114" s="1"/>
      <c r="G2114" s="61"/>
      <c r="H2114" s="1"/>
      <c r="I2114" s="1">
        <v>1</v>
      </c>
      <c r="K2114" s="19">
        <v>1</v>
      </c>
      <c r="L2114" s="22"/>
      <c r="M2114" s="22"/>
      <c r="N2114" s="19">
        <v>1</v>
      </c>
    </row>
    <row r="2115" spans="1:17">
      <c r="A2115" s="7">
        <v>730</v>
      </c>
      <c r="B2115" s="4" t="s">
        <v>404</v>
      </c>
      <c r="C2115" s="61">
        <v>0</v>
      </c>
      <c r="D2115" s="1"/>
      <c r="E2115" s="61">
        <v>0</v>
      </c>
      <c r="F2115" s="1"/>
      <c r="G2115" s="61">
        <v>1</v>
      </c>
      <c r="H2115" s="1"/>
      <c r="I2115" s="1"/>
      <c r="K2115" s="19"/>
      <c r="L2115" s="22"/>
      <c r="M2115" s="22"/>
      <c r="N2115" s="19"/>
    </row>
    <row r="2116" spans="1:17">
      <c r="A2116" s="7"/>
      <c r="C2116" s="61"/>
      <c r="D2116" s="1"/>
      <c r="E2116" s="61"/>
      <c r="F2116" s="1"/>
      <c r="G2116" s="61"/>
      <c r="H2116" s="1"/>
      <c r="I2116" s="1"/>
      <c r="K2116" s="19"/>
      <c r="L2116" s="22"/>
      <c r="M2116" s="22"/>
      <c r="N2116" s="19"/>
    </row>
    <row r="2117" spans="1:17">
      <c r="A2117" s="7">
        <v>74</v>
      </c>
      <c r="B2117" s="4" t="s">
        <v>49</v>
      </c>
      <c r="C2117" s="61"/>
      <c r="D2117" s="1"/>
      <c r="E2117" s="61"/>
      <c r="F2117" s="1"/>
      <c r="G2117" s="61"/>
      <c r="H2117" s="1"/>
      <c r="I2117" s="1">
        <v>1</v>
      </c>
      <c r="K2117" s="19">
        <v>1</v>
      </c>
      <c r="L2117" s="22"/>
      <c r="M2117" s="22"/>
      <c r="N2117" s="19">
        <v>1</v>
      </c>
    </row>
    <row r="2118" spans="1:17">
      <c r="A2118" s="7">
        <v>740</v>
      </c>
      <c r="B2118" s="4" t="s">
        <v>50</v>
      </c>
      <c r="C2118" s="61">
        <v>0</v>
      </c>
      <c r="D2118" s="1"/>
      <c r="E2118" s="61">
        <v>0</v>
      </c>
      <c r="F2118" s="1"/>
      <c r="G2118" s="61">
        <v>1</v>
      </c>
      <c r="H2118" s="1"/>
      <c r="I2118" s="1"/>
      <c r="K2118" s="19"/>
      <c r="L2118" s="22"/>
      <c r="M2118" s="22"/>
      <c r="N2118" s="19"/>
    </row>
    <row r="2119" spans="1:17">
      <c r="A2119" s="7"/>
      <c r="C2119" s="61"/>
      <c r="D2119" s="1"/>
      <c r="E2119" s="61"/>
      <c r="F2119" s="1"/>
      <c r="G2119" s="61"/>
      <c r="H2119" s="1"/>
      <c r="I2119" s="1"/>
      <c r="K2119" s="19"/>
      <c r="L2119" s="22"/>
      <c r="M2119" s="22"/>
      <c r="N2119" s="19"/>
    </row>
    <row r="2120" spans="1:17">
      <c r="A2120" s="7">
        <v>75</v>
      </c>
      <c r="B2120" s="4" t="s">
        <v>291</v>
      </c>
      <c r="C2120" s="61"/>
      <c r="D2120" s="1"/>
      <c r="E2120" s="61"/>
      <c r="F2120" s="1"/>
      <c r="G2120" s="61"/>
      <c r="H2120" s="1"/>
      <c r="I2120" s="1">
        <v>1</v>
      </c>
      <c r="K2120" s="19">
        <v>1</v>
      </c>
      <c r="L2120" s="22"/>
      <c r="M2120" s="22"/>
      <c r="N2120" s="19">
        <v>1</v>
      </c>
    </row>
    <row r="2121" spans="1:17">
      <c r="A2121" s="7">
        <v>750</v>
      </c>
      <c r="B2121" s="4" t="s">
        <v>51</v>
      </c>
      <c r="C2121" s="61">
        <v>0</v>
      </c>
      <c r="D2121" s="1"/>
      <c r="E2121" s="61">
        <v>0</v>
      </c>
      <c r="F2121" s="1"/>
      <c r="G2121" s="61">
        <v>1</v>
      </c>
      <c r="H2121" s="1"/>
      <c r="I2121" s="1"/>
      <c r="K2121" s="19"/>
      <c r="L2121" s="22"/>
      <c r="M2121" s="22"/>
      <c r="N2121" s="19"/>
    </row>
    <row r="2122" spans="1:17">
      <c r="A2122" s="7"/>
      <c r="C2122" s="61"/>
      <c r="D2122" s="1"/>
      <c r="E2122" s="61"/>
      <c r="F2122" s="1"/>
      <c r="G2122" s="61"/>
      <c r="H2122" s="1"/>
      <c r="I2122" s="1"/>
      <c r="K2122" s="19"/>
      <c r="L2122" s="22"/>
      <c r="M2122" s="22"/>
      <c r="N2122" s="19"/>
    </row>
    <row r="2123" spans="1:17">
      <c r="A2123" s="7">
        <v>76</v>
      </c>
      <c r="B2123" s="4" t="s">
        <v>282</v>
      </c>
      <c r="C2123" s="61"/>
      <c r="D2123" s="1"/>
      <c r="E2123" s="61"/>
      <c r="F2123" s="1"/>
      <c r="G2123" s="61"/>
      <c r="H2123" s="1"/>
      <c r="I2123" s="1">
        <v>1</v>
      </c>
      <c r="K2123" s="19">
        <v>1</v>
      </c>
      <c r="L2123" s="22"/>
      <c r="M2123" s="22"/>
      <c r="N2123" s="19">
        <v>1</v>
      </c>
    </row>
    <row r="2124" spans="1:17">
      <c r="A2124" s="7">
        <v>762</v>
      </c>
      <c r="B2124" s="4" t="s">
        <v>283</v>
      </c>
      <c r="C2124" s="61">
        <v>0</v>
      </c>
      <c r="D2124" s="1"/>
      <c r="E2124" s="61">
        <v>0</v>
      </c>
      <c r="F2124" s="1"/>
      <c r="G2124" s="61">
        <v>1</v>
      </c>
      <c r="H2124" s="1"/>
      <c r="I2124" s="1"/>
      <c r="K2124" s="19"/>
      <c r="L2124" s="22"/>
      <c r="M2124" s="22"/>
      <c r="N2124" s="19"/>
    </row>
    <row r="2125" spans="1:17">
      <c r="A2125" s="7"/>
      <c r="C2125" s="61"/>
      <c r="D2125" s="1"/>
      <c r="E2125" s="61"/>
      <c r="F2125" s="1"/>
      <c r="G2125" s="61"/>
      <c r="H2125" s="1"/>
      <c r="I2125" s="1"/>
      <c r="K2125" s="19"/>
      <c r="L2125" s="22"/>
      <c r="M2125" s="22"/>
      <c r="N2125" s="19"/>
    </row>
    <row r="2126" spans="1:17">
      <c r="A2126" s="7">
        <v>77</v>
      </c>
      <c r="B2126" s="4" t="s">
        <v>309</v>
      </c>
      <c r="C2126" s="61"/>
      <c r="D2126" s="1"/>
      <c r="E2126" s="61"/>
      <c r="F2126" s="1"/>
      <c r="G2126" s="61"/>
      <c r="H2126" s="1"/>
      <c r="I2126" s="1">
        <v>1</v>
      </c>
      <c r="K2126" s="19">
        <v>1</v>
      </c>
      <c r="L2126" s="22"/>
      <c r="M2126" s="22"/>
      <c r="N2126" s="19">
        <v>1</v>
      </c>
    </row>
    <row r="2127" spans="1:17">
      <c r="A2127" s="7">
        <v>770</v>
      </c>
      <c r="B2127" s="4" t="s">
        <v>405</v>
      </c>
      <c r="C2127" s="61">
        <v>0</v>
      </c>
      <c r="D2127" s="1"/>
      <c r="E2127" s="61">
        <v>0</v>
      </c>
      <c r="F2127" s="1"/>
      <c r="G2127" s="61">
        <v>0</v>
      </c>
      <c r="H2127" s="1"/>
      <c r="I2127" s="1"/>
      <c r="K2127" s="22"/>
      <c r="L2127" s="22"/>
      <c r="M2127" s="22"/>
    </row>
    <row r="2128" spans="1:17">
      <c r="A2128" s="7"/>
      <c r="C2128" s="61"/>
      <c r="D2128" s="1"/>
      <c r="E2128" s="61"/>
      <c r="F2128" s="1"/>
      <c r="G2128" s="61"/>
      <c r="H2128" s="1"/>
      <c r="I2128" s="66"/>
      <c r="J2128" s="60">
        <v>7</v>
      </c>
      <c r="K2128" s="22"/>
      <c r="L2128" s="14">
        <v>7</v>
      </c>
      <c r="M2128" s="15"/>
      <c r="O2128" s="14">
        <v>7</v>
      </c>
      <c r="P2128" s="15"/>
      <c r="Q2128" s="15"/>
    </row>
    <row r="2129" spans="1:18" ht="12" thickBot="1">
      <c r="A2129" s="7">
        <v>78</v>
      </c>
      <c r="B2129" s="4" t="s">
        <v>310</v>
      </c>
      <c r="C2129" s="61"/>
      <c r="D2129" s="1"/>
      <c r="E2129" s="61"/>
      <c r="F2129" s="1"/>
      <c r="G2129" s="61"/>
      <c r="H2129" s="1"/>
      <c r="I2129" s="1"/>
      <c r="K2129" s="22"/>
      <c r="L2129" s="22"/>
      <c r="M2129" s="22"/>
    </row>
    <row r="2130" spans="1:18" ht="12" thickBot="1">
      <c r="A2130" s="7">
        <v>789</v>
      </c>
      <c r="B2130" s="4" t="s">
        <v>406</v>
      </c>
      <c r="C2130" s="61">
        <v>0</v>
      </c>
      <c r="D2130" s="1"/>
      <c r="E2130" s="61">
        <v>0</v>
      </c>
      <c r="F2130" s="1"/>
      <c r="G2130" s="61">
        <v>1</v>
      </c>
      <c r="H2130" s="1"/>
      <c r="I2130" s="66"/>
      <c r="J2130" s="60">
        <v>73.5</v>
      </c>
      <c r="K2130" s="22"/>
      <c r="L2130" s="72">
        <v>150072.5</v>
      </c>
      <c r="M2130" s="15"/>
      <c r="O2130" s="55">
        <v>1071.5</v>
      </c>
      <c r="P2130" s="19"/>
      <c r="Q2130" s="19"/>
    </row>
    <row r="2131" spans="1:18">
      <c r="C2131" s="61"/>
      <c r="D2131" s="1"/>
      <c r="E2131" s="61"/>
      <c r="F2131" s="1"/>
      <c r="G2131" s="61"/>
      <c r="H2131" s="1"/>
      <c r="I2131" s="1"/>
      <c r="K2131" s="22"/>
      <c r="L2131" s="22"/>
      <c r="M2131" s="22"/>
    </row>
    <row r="2132" spans="1:18" ht="12.75">
      <c r="B2132" s="5" t="s">
        <v>243</v>
      </c>
      <c r="C2132" s="62"/>
      <c r="D2132" s="60">
        <f>SUM(C2112:C2130)</f>
        <v>0</v>
      </c>
      <c r="E2132" s="62"/>
      <c r="F2132" s="60">
        <v>0</v>
      </c>
      <c r="G2132" s="62"/>
      <c r="H2132" s="60">
        <f>SUM(G2112:G2130)</f>
        <v>6</v>
      </c>
      <c r="I2132" s="1"/>
      <c r="K2132" s="22"/>
      <c r="L2132" s="22"/>
      <c r="M2132" s="22"/>
      <c r="N2132" s="98"/>
      <c r="O2132" s="98"/>
      <c r="P2132" s="98"/>
      <c r="Q2132" s="98"/>
    </row>
    <row r="2133" spans="1:18" ht="12.75">
      <c r="E2133" s="61"/>
      <c r="F2133" s="1"/>
      <c r="G2133" s="61"/>
      <c r="H2133" s="1"/>
      <c r="I2133" s="1"/>
      <c r="K2133" s="22"/>
      <c r="L2133" s="22"/>
      <c r="M2133" s="22"/>
      <c r="N2133" s="98"/>
      <c r="O2133" s="98"/>
      <c r="P2133" s="98"/>
      <c r="Q2133" s="98"/>
    </row>
    <row r="2134" spans="1:18" ht="12.75">
      <c r="B2134" s="5" t="s">
        <v>95</v>
      </c>
      <c r="C2134" s="5"/>
      <c r="D2134" s="60">
        <f>+D2132+D2107+D2067+D2053</f>
        <v>2928622.67</v>
      </c>
      <c r="E2134" s="62"/>
      <c r="F2134" s="60">
        <v>2486342.0099999998</v>
      </c>
      <c r="G2134" s="62"/>
      <c r="H2134" s="60">
        <f>+H2132+H2109+H2067+H2053</f>
        <v>17</v>
      </c>
      <c r="I2134" s="1"/>
      <c r="K2134" s="22"/>
      <c r="L2134" s="22"/>
      <c r="M2134" s="22"/>
      <c r="N2134" s="98"/>
      <c r="O2134" s="98"/>
      <c r="P2134" s="98"/>
      <c r="Q2134" s="98"/>
      <c r="R2134" s="45"/>
    </row>
    <row r="2135" spans="1:18" ht="12.75">
      <c r="E2135" s="61"/>
      <c r="F2135" s="1"/>
      <c r="G2135" s="61"/>
      <c r="H2135" s="1"/>
      <c r="I2135" s="1"/>
      <c r="K2135" s="22"/>
      <c r="L2135" s="22"/>
      <c r="M2135" s="22"/>
      <c r="N2135" s="98"/>
      <c r="O2135" s="98"/>
      <c r="P2135" s="98"/>
      <c r="Q2135" s="98"/>
      <c r="R2135" s="45"/>
    </row>
    <row r="2136" spans="1:18" ht="12.75">
      <c r="A2136" s="6" t="s">
        <v>15</v>
      </c>
      <c r="E2136" s="61"/>
      <c r="F2136" s="1"/>
      <c r="G2136" s="61"/>
      <c r="H2136" s="1"/>
      <c r="I2136" s="1"/>
      <c r="K2136" s="22"/>
      <c r="L2136" s="22"/>
      <c r="M2136" s="22"/>
      <c r="N2136" s="98"/>
      <c r="O2136" s="98"/>
      <c r="P2136" s="98"/>
      <c r="Q2136" s="98"/>
    </row>
    <row r="2137" spans="1:18" ht="12.75">
      <c r="A2137" s="6"/>
      <c r="E2137" s="61"/>
      <c r="F2137" s="1"/>
      <c r="G2137" s="61"/>
      <c r="H2137" s="1"/>
      <c r="I2137" s="1"/>
      <c r="K2137" s="22"/>
      <c r="L2137" s="22"/>
      <c r="M2137" s="22"/>
      <c r="N2137" s="98"/>
      <c r="O2137" s="98"/>
      <c r="P2137" s="98"/>
      <c r="Q2137" s="98"/>
    </row>
    <row r="2138" spans="1:18" ht="12.75">
      <c r="A2138" s="6" t="s">
        <v>257</v>
      </c>
      <c r="E2138" s="61"/>
      <c r="F2138" s="1"/>
      <c r="G2138" s="61"/>
      <c r="H2138" s="1"/>
      <c r="I2138" s="1">
        <v>1</v>
      </c>
      <c r="K2138" s="19">
        <v>1</v>
      </c>
      <c r="L2138" s="22"/>
      <c r="M2138" s="22"/>
      <c r="N2138" s="98"/>
      <c r="O2138" s="98"/>
      <c r="P2138" s="98"/>
      <c r="Q2138" s="98"/>
    </row>
    <row r="2139" spans="1:18" ht="12.75">
      <c r="E2139" s="61"/>
      <c r="F2139" s="1"/>
      <c r="G2139" s="4"/>
      <c r="I2139" s="1">
        <v>1</v>
      </c>
      <c r="K2139" s="19">
        <v>1</v>
      </c>
      <c r="L2139" s="22"/>
      <c r="M2139" s="22"/>
      <c r="N2139" s="98"/>
      <c r="O2139" s="98"/>
      <c r="P2139" s="98"/>
      <c r="Q2139" s="98"/>
    </row>
    <row r="2140" spans="1:18" ht="12.75">
      <c r="A2140" s="7">
        <v>20</v>
      </c>
      <c r="B2140" s="4" t="s">
        <v>153</v>
      </c>
      <c r="E2140" s="61"/>
      <c r="F2140" s="1"/>
      <c r="G2140" s="4"/>
      <c r="I2140" s="1">
        <v>1</v>
      </c>
      <c r="K2140" s="19">
        <v>1</v>
      </c>
      <c r="L2140" s="22"/>
      <c r="M2140" s="22"/>
      <c r="N2140" s="98"/>
      <c r="O2140" s="98"/>
      <c r="P2140" s="98"/>
      <c r="Q2140" s="98"/>
    </row>
    <row r="2141" spans="1:18" ht="12.75">
      <c r="A2141" s="7">
        <v>200</v>
      </c>
      <c r="B2141" s="4" t="s">
        <v>407</v>
      </c>
      <c r="C2141" s="61">
        <v>0</v>
      </c>
      <c r="D2141" s="1"/>
      <c r="E2141" s="61">
        <v>0</v>
      </c>
      <c r="F2141" s="1"/>
      <c r="G2141" s="61">
        <v>0</v>
      </c>
      <c r="H2141" s="1"/>
      <c r="I2141" s="1">
        <v>1</v>
      </c>
      <c r="K2141" s="19">
        <v>1</v>
      </c>
      <c r="L2141" s="22"/>
      <c r="M2141" s="22"/>
      <c r="N2141" s="98"/>
      <c r="O2141" s="98"/>
      <c r="P2141" s="98"/>
      <c r="Q2141" s="98"/>
    </row>
    <row r="2142" spans="1:18" ht="12.75">
      <c r="A2142" s="7">
        <v>202</v>
      </c>
      <c r="B2142" s="4" t="s">
        <v>408</v>
      </c>
      <c r="C2142" s="61">
        <v>0</v>
      </c>
      <c r="D2142" s="1"/>
      <c r="E2142" s="61">
        <v>0</v>
      </c>
      <c r="F2142" s="1"/>
      <c r="G2142" s="61">
        <v>0</v>
      </c>
      <c r="H2142" s="1"/>
      <c r="I2142" s="1">
        <v>1</v>
      </c>
      <c r="K2142" s="19">
        <v>1</v>
      </c>
      <c r="L2142" s="22"/>
      <c r="M2142" s="22"/>
      <c r="N2142" s="98"/>
      <c r="O2142" s="98"/>
      <c r="P2142" s="98"/>
      <c r="Q2142" s="98"/>
    </row>
    <row r="2143" spans="1:18" ht="12.75">
      <c r="A2143" s="7">
        <v>203</v>
      </c>
      <c r="B2143" s="4" t="s">
        <v>409</v>
      </c>
      <c r="C2143" s="61">
        <v>0</v>
      </c>
      <c r="D2143" s="1"/>
      <c r="E2143" s="61">
        <v>0</v>
      </c>
      <c r="F2143" s="1"/>
      <c r="G2143" s="61">
        <v>0</v>
      </c>
      <c r="H2143" s="1"/>
      <c r="I2143" s="1">
        <v>1</v>
      </c>
      <c r="K2143" s="19">
        <v>1</v>
      </c>
      <c r="L2143" s="22"/>
      <c r="M2143" s="22"/>
      <c r="N2143" s="98"/>
      <c r="O2143" s="98"/>
      <c r="P2143" s="98"/>
      <c r="Q2143" s="98"/>
    </row>
    <row r="2144" spans="1:18" ht="12.75">
      <c r="A2144" s="7">
        <v>204</v>
      </c>
      <c r="B2144" s="4" t="s">
        <v>410</v>
      </c>
      <c r="C2144" s="61">
        <v>0</v>
      </c>
      <c r="D2144" s="1"/>
      <c r="E2144" s="61">
        <v>0</v>
      </c>
      <c r="F2144" s="1"/>
      <c r="G2144" s="61">
        <v>0</v>
      </c>
      <c r="H2144" s="1"/>
      <c r="I2144" s="1">
        <v>0.5</v>
      </c>
      <c r="K2144" s="19">
        <v>0.5</v>
      </c>
      <c r="L2144" s="22"/>
      <c r="M2144" s="22"/>
      <c r="N2144" s="98"/>
      <c r="O2144" s="98"/>
      <c r="P2144" s="98"/>
      <c r="Q2144" s="98"/>
    </row>
    <row r="2145" spans="1:17" ht="12.75">
      <c r="A2145" s="7">
        <v>205</v>
      </c>
      <c r="B2145" s="4" t="s">
        <v>411</v>
      </c>
      <c r="C2145" s="61">
        <v>0</v>
      </c>
      <c r="D2145" s="1"/>
      <c r="E2145" s="61">
        <v>0</v>
      </c>
      <c r="F2145" s="1"/>
      <c r="G2145" s="61">
        <v>0</v>
      </c>
      <c r="H2145" s="1"/>
      <c r="I2145" s="1"/>
      <c r="K2145" s="19"/>
      <c r="L2145" s="22"/>
      <c r="M2145" s="22"/>
      <c r="N2145" s="98"/>
      <c r="O2145" s="98"/>
      <c r="P2145" s="98"/>
      <c r="Q2145" s="98"/>
    </row>
    <row r="2146" spans="1:17" ht="12.75">
      <c r="A2146" s="7">
        <v>206</v>
      </c>
      <c r="B2146" s="4" t="s">
        <v>412</v>
      </c>
      <c r="C2146" s="61">
        <v>0</v>
      </c>
      <c r="D2146" s="1"/>
      <c r="E2146" s="61">
        <v>0</v>
      </c>
      <c r="F2146" s="1"/>
      <c r="G2146" s="61">
        <v>0</v>
      </c>
      <c r="H2146" s="1"/>
      <c r="I2146" s="1"/>
      <c r="K2146" s="19"/>
      <c r="L2146" s="22"/>
      <c r="M2146" s="22"/>
      <c r="N2146" s="98"/>
      <c r="O2146" s="98"/>
      <c r="P2146" s="98"/>
      <c r="Q2146" s="98"/>
    </row>
    <row r="2147" spans="1:17" ht="12.75">
      <c r="A2147" s="7">
        <v>208</v>
      </c>
      <c r="B2147" s="4" t="s">
        <v>413</v>
      </c>
      <c r="C2147" s="61">
        <v>0</v>
      </c>
      <c r="D2147" s="1"/>
      <c r="E2147" s="61">
        <v>0</v>
      </c>
      <c r="F2147" s="1"/>
      <c r="G2147" s="61">
        <v>0</v>
      </c>
      <c r="H2147" s="1"/>
      <c r="I2147" s="1">
        <v>1</v>
      </c>
      <c r="K2147" s="19">
        <v>1</v>
      </c>
      <c r="L2147" s="22"/>
      <c r="M2147" s="22"/>
      <c r="N2147" s="98"/>
      <c r="O2147" s="98"/>
      <c r="P2147" s="98"/>
      <c r="Q2147" s="98"/>
    </row>
    <row r="2148" spans="1:17" ht="12.75">
      <c r="A2148" s="7">
        <v>209</v>
      </c>
      <c r="B2148" s="4" t="s">
        <v>101</v>
      </c>
      <c r="C2148" s="61">
        <v>0</v>
      </c>
      <c r="D2148" s="1"/>
      <c r="E2148" s="61">
        <v>0</v>
      </c>
      <c r="F2148" s="1"/>
      <c r="G2148" s="61">
        <v>0</v>
      </c>
      <c r="H2148" s="1"/>
      <c r="I2148" s="1">
        <v>1</v>
      </c>
      <c r="K2148" s="19">
        <v>1</v>
      </c>
      <c r="L2148" s="22"/>
      <c r="M2148" s="22"/>
      <c r="N2148" s="98"/>
      <c r="O2148" s="98"/>
      <c r="P2148" s="98"/>
      <c r="Q2148" s="98"/>
    </row>
    <row r="2149" spans="1:17" ht="12.75">
      <c r="A2149" s="7"/>
      <c r="C2149" s="61"/>
      <c r="D2149" s="1"/>
      <c r="E2149" s="61"/>
      <c r="F2149" s="1"/>
      <c r="G2149" s="61"/>
      <c r="H2149" s="1"/>
      <c r="I2149" s="1">
        <v>1</v>
      </c>
      <c r="K2149" s="19">
        <v>1</v>
      </c>
      <c r="L2149" s="22"/>
      <c r="M2149" s="22"/>
      <c r="N2149" s="98"/>
      <c r="O2149" s="98"/>
      <c r="P2149" s="98"/>
      <c r="Q2149" s="98"/>
    </row>
    <row r="2150" spans="1:17" ht="12.75">
      <c r="A2150" s="7">
        <v>21</v>
      </c>
      <c r="B2150" s="4" t="s">
        <v>261</v>
      </c>
      <c r="C2150" s="61"/>
      <c r="D2150" s="1"/>
      <c r="E2150" s="61"/>
      <c r="F2150" s="1"/>
      <c r="G2150" s="61"/>
      <c r="H2150" s="1"/>
      <c r="I2150" s="1">
        <v>1</v>
      </c>
      <c r="K2150" s="19">
        <v>1</v>
      </c>
      <c r="L2150" s="22"/>
      <c r="M2150" s="22"/>
      <c r="N2150" s="98"/>
      <c r="O2150" s="98"/>
      <c r="P2150" s="98"/>
      <c r="Q2150" s="98"/>
    </row>
    <row r="2151" spans="1:17" ht="12.75">
      <c r="A2151" s="7">
        <v>210</v>
      </c>
      <c r="B2151" s="4" t="s">
        <v>414</v>
      </c>
      <c r="C2151" s="61">
        <v>0</v>
      </c>
      <c r="D2151" s="1"/>
      <c r="E2151" s="61">
        <v>0</v>
      </c>
      <c r="F2151" s="1"/>
      <c r="G2151" s="61">
        <v>0</v>
      </c>
      <c r="H2151" s="1"/>
      <c r="I2151" s="1">
        <v>1</v>
      </c>
      <c r="K2151" s="19">
        <v>1</v>
      </c>
      <c r="L2151" s="22"/>
      <c r="M2151" s="22"/>
      <c r="N2151" s="98"/>
      <c r="O2151" s="98"/>
      <c r="P2151" s="98"/>
      <c r="Q2151" s="98"/>
    </row>
    <row r="2152" spans="1:17" ht="12.75">
      <c r="A2152" s="7">
        <v>212</v>
      </c>
      <c r="B2152" s="4" t="s">
        <v>415</v>
      </c>
      <c r="C2152" s="61">
        <v>0</v>
      </c>
      <c r="D2152" s="1"/>
      <c r="E2152" s="61">
        <v>0</v>
      </c>
      <c r="F2152" s="1"/>
      <c r="G2152" s="61">
        <v>0</v>
      </c>
      <c r="H2152" s="1"/>
      <c r="I2152" s="1">
        <v>1</v>
      </c>
      <c r="K2152" s="19">
        <v>1</v>
      </c>
      <c r="L2152" s="22"/>
      <c r="M2152" s="22"/>
      <c r="N2152" s="98"/>
      <c r="O2152" s="98"/>
      <c r="P2152" s="98"/>
      <c r="Q2152" s="98"/>
    </row>
    <row r="2153" spans="1:17" ht="12.75">
      <c r="A2153" s="7">
        <v>213</v>
      </c>
      <c r="B2153" s="4" t="s">
        <v>416</v>
      </c>
      <c r="C2153" s="61">
        <v>0</v>
      </c>
      <c r="D2153" s="1"/>
      <c r="E2153" s="61">
        <v>0</v>
      </c>
      <c r="F2153" s="1"/>
      <c r="G2153" s="61">
        <v>0</v>
      </c>
      <c r="H2153" s="1"/>
      <c r="I2153" s="1">
        <v>1</v>
      </c>
      <c r="K2153" s="19">
        <v>1</v>
      </c>
      <c r="L2153" s="22"/>
      <c r="M2153" s="22"/>
      <c r="N2153" s="98"/>
      <c r="O2153" s="98"/>
      <c r="P2153" s="98"/>
      <c r="Q2153" s="98"/>
    </row>
    <row r="2154" spans="1:17" ht="12.75">
      <c r="A2154" s="7">
        <v>214</v>
      </c>
      <c r="B2154" s="4" t="s">
        <v>417</v>
      </c>
      <c r="C2154" s="61">
        <v>0</v>
      </c>
      <c r="D2154" s="1"/>
      <c r="E2154" s="61">
        <v>0</v>
      </c>
      <c r="F2154" s="1"/>
      <c r="G2154" s="61">
        <v>0</v>
      </c>
      <c r="H2154" s="1"/>
      <c r="I2154" s="1"/>
      <c r="K2154" s="19"/>
      <c r="L2154" s="22"/>
      <c r="M2154" s="22"/>
      <c r="N2154" s="98"/>
      <c r="O2154" s="98"/>
      <c r="P2154" s="98"/>
      <c r="Q2154" s="98"/>
    </row>
    <row r="2155" spans="1:17" ht="12.75">
      <c r="A2155" s="7">
        <v>215</v>
      </c>
      <c r="B2155" s="4" t="s">
        <v>418</v>
      </c>
      <c r="C2155" s="61">
        <v>0</v>
      </c>
      <c r="D2155" s="1"/>
      <c r="E2155" s="61">
        <v>0</v>
      </c>
      <c r="F2155" s="1"/>
      <c r="G2155" s="61">
        <v>0</v>
      </c>
      <c r="H2155" s="1"/>
      <c r="I2155" s="1"/>
      <c r="K2155" s="19"/>
      <c r="L2155" s="22"/>
      <c r="M2155" s="22"/>
      <c r="N2155" s="98"/>
      <c r="O2155" s="98"/>
      <c r="P2155" s="98"/>
      <c r="Q2155" s="98"/>
    </row>
    <row r="2156" spans="1:17" ht="12.75">
      <c r="A2156" s="7">
        <v>216</v>
      </c>
      <c r="B2156" s="4" t="s">
        <v>419</v>
      </c>
      <c r="C2156" s="61">
        <v>0</v>
      </c>
      <c r="D2156" s="1"/>
      <c r="E2156" s="61">
        <v>0</v>
      </c>
      <c r="F2156" s="1"/>
      <c r="G2156" s="61">
        <v>0</v>
      </c>
      <c r="H2156" s="1"/>
      <c r="I2156" s="1"/>
      <c r="K2156" s="19"/>
      <c r="L2156" s="22"/>
      <c r="M2156" s="22"/>
      <c r="N2156" s="98"/>
      <c r="O2156" s="98"/>
      <c r="P2156" s="98"/>
      <c r="Q2156" s="98"/>
    </row>
    <row r="2157" spans="1:17" ht="12.75">
      <c r="A2157" s="7">
        <v>219</v>
      </c>
      <c r="B2157" s="4" t="s">
        <v>420</v>
      </c>
      <c r="C2157" s="61">
        <v>0</v>
      </c>
      <c r="D2157" s="1"/>
      <c r="E2157" s="61">
        <v>0</v>
      </c>
      <c r="F2157" s="1"/>
      <c r="G2157" s="61">
        <v>0</v>
      </c>
      <c r="H2157" s="1"/>
      <c r="I2157" s="1">
        <v>1</v>
      </c>
      <c r="K2157" s="19">
        <v>1</v>
      </c>
      <c r="L2157" s="22"/>
      <c r="M2157" s="22"/>
      <c r="N2157" s="98"/>
      <c r="O2157" s="98"/>
      <c r="P2157" s="98"/>
      <c r="Q2157" s="98"/>
    </row>
    <row r="2158" spans="1:17" ht="12.75">
      <c r="C2158" s="61"/>
      <c r="D2158" s="1"/>
      <c r="E2158" s="61"/>
      <c r="F2158" s="1"/>
      <c r="G2158" s="61"/>
      <c r="H2158" s="1"/>
      <c r="I2158" s="1">
        <v>1</v>
      </c>
      <c r="K2158" s="19">
        <v>1</v>
      </c>
      <c r="L2158" s="22"/>
      <c r="M2158" s="22"/>
      <c r="N2158" s="98"/>
      <c r="O2158" s="98"/>
      <c r="P2158" s="98"/>
      <c r="Q2158" s="98"/>
    </row>
    <row r="2159" spans="1:17" ht="12.75">
      <c r="A2159" s="7">
        <v>22</v>
      </c>
      <c r="B2159" s="4" t="s">
        <v>262</v>
      </c>
      <c r="C2159" s="61"/>
      <c r="D2159" s="1"/>
      <c r="E2159" s="61"/>
      <c r="F2159" s="1"/>
      <c r="G2159" s="61"/>
      <c r="H2159" s="1"/>
      <c r="I2159" s="1">
        <v>1</v>
      </c>
      <c r="K2159" s="19">
        <v>1</v>
      </c>
      <c r="L2159" s="22"/>
      <c r="M2159" s="22"/>
      <c r="N2159" s="98"/>
      <c r="O2159" s="98"/>
      <c r="P2159" s="98"/>
      <c r="Q2159" s="98"/>
    </row>
    <row r="2160" spans="1:17" ht="12.75">
      <c r="A2160" s="7">
        <v>220</v>
      </c>
      <c r="B2160" s="4" t="s">
        <v>263</v>
      </c>
      <c r="C2160" s="61">
        <v>0</v>
      </c>
      <c r="D2160" s="1"/>
      <c r="E2160" s="61">
        <v>0</v>
      </c>
      <c r="F2160" s="1"/>
      <c r="G2160" s="61"/>
      <c r="H2160" s="1"/>
      <c r="I2160" s="1"/>
      <c r="K2160" s="19"/>
      <c r="L2160" s="22"/>
      <c r="M2160" s="22"/>
      <c r="N2160" s="98"/>
      <c r="O2160" s="98"/>
      <c r="P2160" s="98"/>
      <c r="Q2160" s="98"/>
    </row>
    <row r="2161" spans="1:17" ht="12.75">
      <c r="A2161" s="7" t="s">
        <v>355</v>
      </c>
      <c r="B2161" s="4" t="s">
        <v>358</v>
      </c>
      <c r="C2161" s="61">
        <v>0</v>
      </c>
      <c r="D2161" s="1"/>
      <c r="E2161" s="61">
        <v>0</v>
      </c>
      <c r="F2161" s="1"/>
      <c r="G2161" s="61">
        <v>0</v>
      </c>
      <c r="H2161" s="1"/>
      <c r="I2161" s="1">
        <v>1</v>
      </c>
      <c r="K2161" s="19">
        <v>1</v>
      </c>
      <c r="L2161" s="22"/>
      <c r="M2161" s="22"/>
      <c r="N2161" s="98"/>
      <c r="O2161" s="98"/>
      <c r="P2161" s="98"/>
      <c r="Q2161" s="98"/>
    </row>
    <row r="2162" spans="1:17" ht="12.75">
      <c r="A2162" s="7" t="s">
        <v>356</v>
      </c>
      <c r="B2162" s="4" t="s">
        <v>359</v>
      </c>
      <c r="C2162" s="61">
        <v>0</v>
      </c>
      <c r="D2162" s="1"/>
      <c r="E2162" s="61">
        <v>0</v>
      </c>
      <c r="F2162" s="1"/>
      <c r="G2162" s="61">
        <v>0</v>
      </c>
      <c r="H2162" s="1"/>
      <c r="I2162" s="1">
        <v>1</v>
      </c>
      <c r="K2162" s="19">
        <v>1</v>
      </c>
      <c r="L2162" s="22"/>
      <c r="M2162" s="22"/>
      <c r="N2162" s="98"/>
      <c r="O2162" s="98"/>
      <c r="P2162" s="98"/>
      <c r="Q2162" s="98"/>
    </row>
    <row r="2163" spans="1:17" ht="12.75">
      <c r="A2163" s="7" t="s">
        <v>264</v>
      </c>
      <c r="B2163" s="4" t="s">
        <v>360</v>
      </c>
      <c r="C2163" s="61">
        <v>0</v>
      </c>
      <c r="D2163" s="1"/>
      <c r="E2163" s="61">
        <v>0</v>
      </c>
      <c r="F2163" s="1"/>
      <c r="G2163" s="61">
        <v>0</v>
      </c>
      <c r="H2163" s="1"/>
      <c r="I2163" s="1">
        <v>1</v>
      </c>
      <c r="K2163" s="19">
        <v>1</v>
      </c>
      <c r="L2163" s="22"/>
      <c r="M2163" s="22"/>
      <c r="N2163" s="98"/>
      <c r="O2163" s="98"/>
      <c r="P2163" s="98"/>
      <c r="Q2163" s="98"/>
    </row>
    <row r="2164" spans="1:17" ht="12.75">
      <c r="A2164" s="7">
        <v>221</v>
      </c>
      <c r="B2164" s="4" t="s">
        <v>265</v>
      </c>
      <c r="C2164" s="61"/>
      <c r="D2164" s="1"/>
      <c r="E2164" s="61"/>
      <c r="F2164" s="1"/>
      <c r="G2164" s="61"/>
      <c r="H2164" s="1"/>
      <c r="I2164" s="1">
        <v>1</v>
      </c>
      <c r="K2164" s="19">
        <v>1</v>
      </c>
      <c r="L2164" s="22"/>
      <c r="M2164" s="22"/>
      <c r="N2164" s="98"/>
      <c r="O2164" s="98"/>
      <c r="P2164" s="98"/>
      <c r="Q2164" s="98"/>
    </row>
    <row r="2165" spans="1:17" ht="12.75">
      <c r="A2165" s="7" t="s">
        <v>41</v>
      </c>
      <c r="B2165" s="4" t="s">
        <v>363</v>
      </c>
      <c r="C2165" s="61">
        <f>+[1]Pre2018!$C$292</f>
        <v>430477.27840000001</v>
      </c>
      <c r="D2165" s="1"/>
      <c r="E2165" s="61">
        <v>446807.88</v>
      </c>
      <c r="F2165" s="1"/>
      <c r="G2165" s="61">
        <v>449195.06422822207</v>
      </c>
      <c r="H2165" s="1"/>
      <c r="I2165" s="1">
        <v>1</v>
      </c>
      <c r="K2165" s="19">
        <v>1</v>
      </c>
      <c r="L2165" s="22"/>
      <c r="M2165" s="22"/>
      <c r="N2165" s="98"/>
      <c r="O2165" s="98"/>
      <c r="P2165" s="98"/>
      <c r="Q2165" s="98"/>
    </row>
    <row r="2166" spans="1:17" ht="12.75">
      <c r="A2166" s="7" t="s">
        <v>266</v>
      </c>
      <c r="B2166" s="4" t="s">
        <v>364</v>
      </c>
      <c r="C2166" s="61">
        <f>+[1]Pre2018!$C$300</f>
        <v>1</v>
      </c>
      <c r="D2166" s="1"/>
      <c r="E2166" s="61">
        <v>1</v>
      </c>
      <c r="F2166" s="1"/>
      <c r="G2166" s="61">
        <v>1</v>
      </c>
      <c r="H2166" s="1"/>
      <c r="I2166" s="1">
        <v>1</v>
      </c>
      <c r="K2166" s="19">
        <v>1</v>
      </c>
      <c r="L2166" s="22"/>
      <c r="M2166" s="22"/>
      <c r="N2166" s="98"/>
      <c r="O2166" s="98"/>
      <c r="P2166" s="98"/>
      <c r="Q2166" s="98"/>
    </row>
    <row r="2167" spans="1:17" ht="12.75">
      <c r="A2167" s="7" t="s">
        <v>267</v>
      </c>
      <c r="B2167" s="4" t="s">
        <v>393</v>
      </c>
      <c r="C2167" s="61">
        <v>0</v>
      </c>
      <c r="D2167" s="1"/>
      <c r="E2167" s="61">
        <v>0</v>
      </c>
      <c r="F2167" s="1"/>
      <c r="G2167" s="61">
        <v>0</v>
      </c>
      <c r="H2167" s="1"/>
      <c r="I2167" s="1">
        <v>449523.75194000005</v>
      </c>
      <c r="K2167" s="19">
        <v>2</v>
      </c>
      <c r="L2167" s="22"/>
      <c r="M2167" s="22"/>
      <c r="N2167" s="98"/>
      <c r="O2167" s="98"/>
      <c r="P2167" s="98"/>
      <c r="Q2167" s="98"/>
    </row>
    <row r="2168" spans="1:17" ht="12.75">
      <c r="A2168" s="7" t="s">
        <v>102</v>
      </c>
      <c r="B2168" s="4" t="s">
        <v>103</v>
      </c>
      <c r="C2168" s="61">
        <v>0</v>
      </c>
      <c r="D2168" s="1"/>
      <c r="E2168" s="61">
        <v>0</v>
      </c>
      <c r="F2168" s="1"/>
      <c r="G2168" s="61">
        <v>0</v>
      </c>
      <c r="H2168" s="1"/>
      <c r="I2168" s="1">
        <v>1</v>
      </c>
      <c r="K2168" s="19">
        <v>1</v>
      </c>
      <c r="L2168" s="22"/>
      <c r="M2168" s="22"/>
      <c r="N2168" s="98"/>
      <c r="O2168" s="98"/>
      <c r="P2168" s="98"/>
      <c r="Q2168" s="98"/>
    </row>
    <row r="2169" spans="1:17" ht="12.75">
      <c r="A2169" s="7" t="s">
        <v>268</v>
      </c>
      <c r="B2169" s="4" t="s">
        <v>394</v>
      </c>
      <c r="C2169" s="61">
        <v>0</v>
      </c>
      <c r="D2169" s="1"/>
      <c r="E2169" s="61">
        <v>0</v>
      </c>
      <c r="F2169" s="1"/>
      <c r="G2169" s="61">
        <v>0</v>
      </c>
      <c r="H2169" s="1"/>
      <c r="I2169" s="1"/>
      <c r="K2169" s="19"/>
      <c r="L2169" s="22"/>
      <c r="M2169" s="22"/>
      <c r="N2169" s="98"/>
      <c r="O2169" s="98"/>
      <c r="P2169" s="98"/>
      <c r="Q2169" s="98"/>
    </row>
    <row r="2170" spans="1:17" ht="12.75">
      <c r="A2170" s="7" t="s">
        <v>361</v>
      </c>
      <c r="B2170" s="4" t="s">
        <v>104</v>
      </c>
      <c r="C2170" s="61">
        <v>0</v>
      </c>
      <c r="D2170" s="1"/>
      <c r="E2170" s="61">
        <v>0</v>
      </c>
      <c r="F2170" s="1"/>
      <c r="G2170" s="61">
        <v>0</v>
      </c>
      <c r="H2170" s="1"/>
      <c r="I2170" s="1">
        <v>1</v>
      </c>
      <c r="K2170" s="19">
        <v>1</v>
      </c>
      <c r="L2170" s="22"/>
      <c r="M2170" s="22"/>
      <c r="N2170" s="98"/>
      <c r="O2170" s="98"/>
      <c r="P2170" s="98"/>
      <c r="Q2170" s="98"/>
    </row>
    <row r="2171" spans="1:17" ht="12.75">
      <c r="A2171" s="7" t="s">
        <v>369</v>
      </c>
      <c r="B2171" s="4" t="s">
        <v>370</v>
      </c>
      <c r="C2171" s="61">
        <v>0</v>
      </c>
      <c r="D2171" s="1"/>
      <c r="E2171" s="61">
        <v>0</v>
      </c>
      <c r="F2171" s="1"/>
      <c r="G2171" s="11">
        <v>1</v>
      </c>
      <c r="H2171" s="1"/>
      <c r="I2171" s="1"/>
      <c r="K2171" s="19"/>
      <c r="L2171" s="22"/>
      <c r="M2171" s="22"/>
      <c r="N2171" s="98"/>
      <c r="O2171" s="98"/>
      <c r="P2171" s="98"/>
      <c r="Q2171" s="98"/>
    </row>
    <row r="2172" spans="1:17" ht="12.75">
      <c r="A2172" s="7" t="s">
        <v>362</v>
      </c>
      <c r="B2172" s="4" t="s">
        <v>395</v>
      </c>
      <c r="C2172" s="61">
        <v>0</v>
      </c>
      <c r="D2172" s="1"/>
      <c r="E2172" s="61">
        <v>0</v>
      </c>
      <c r="F2172" s="1"/>
      <c r="G2172" s="61">
        <v>0</v>
      </c>
      <c r="H2172" s="1"/>
      <c r="I2172" s="1">
        <v>1</v>
      </c>
      <c r="K2172" s="19">
        <v>1</v>
      </c>
      <c r="L2172" s="22"/>
      <c r="M2172" s="22"/>
      <c r="N2172" s="98"/>
      <c r="O2172" s="98"/>
      <c r="P2172" s="98"/>
      <c r="Q2172" s="98"/>
    </row>
    <row r="2173" spans="1:17" ht="12.75">
      <c r="A2173" s="7">
        <v>222</v>
      </c>
      <c r="B2173" s="4" t="s">
        <v>269</v>
      </c>
      <c r="C2173" s="61"/>
      <c r="D2173" s="1"/>
      <c r="E2173" s="61"/>
      <c r="F2173" s="1"/>
      <c r="G2173" s="61"/>
      <c r="H2173" s="1"/>
      <c r="I2173" s="1">
        <v>1</v>
      </c>
      <c r="K2173" s="19">
        <v>1</v>
      </c>
      <c r="L2173" s="22"/>
      <c r="M2173" s="22"/>
      <c r="N2173" s="98"/>
      <c r="O2173" s="98"/>
      <c r="P2173" s="98"/>
      <c r="Q2173" s="98"/>
    </row>
    <row r="2174" spans="1:17" ht="12.75">
      <c r="A2174" s="7" t="s">
        <v>421</v>
      </c>
      <c r="B2174" s="4" t="s">
        <v>105</v>
      </c>
      <c r="C2174" s="61">
        <f>+[1]Pre2018!$C$302</f>
        <v>2400</v>
      </c>
      <c r="D2174" s="1"/>
      <c r="E2174" s="61">
        <v>2400</v>
      </c>
      <c r="F2174" s="1"/>
      <c r="G2174" s="61">
        <v>0</v>
      </c>
      <c r="H2174" s="1"/>
      <c r="I2174" s="1"/>
      <c r="K2174" s="19"/>
      <c r="L2174" s="22"/>
      <c r="M2174" s="22"/>
      <c r="N2174" s="98"/>
      <c r="O2174" s="98"/>
      <c r="P2174" s="98"/>
      <c r="Q2174" s="98"/>
    </row>
    <row r="2175" spans="1:17" ht="12.75">
      <c r="A2175" s="7" t="s">
        <v>191</v>
      </c>
      <c r="B2175" s="4" t="s">
        <v>270</v>
      </c>
      <c r="C2175" s="61">
        <v>0</v>
      </c>
      <c r="D2175" s="1"/>
      <c r="E2175" s="61">
        <v>0</v>
      </c>
      <c r="F2175" s="1"/>
      <c r="G2175" s="61">
        <v>0</v>
      </c>
      <c r="H2175" s="1"/>
      <c r="I2175" s="1">
        <v>1</v>
      </c>
      <c r="K2175" s="19">
        <v>1</v>
      </c>
      <c r="L2175" s="22"/>
      <c r="M2175" s="22"/>
      <c r="N2175" s="98"/>
      <c r="O2175" s="98"/>
      <c r="P2175" s="98"/>
      <c r="Q2175" s="98"/>
    </row>
    <row r="2176" spans="1:17" ht="12.75">
      <c r="A2176" s="7" t="s">
        <v>192</v>
      </c>
      <c r="B2176" s="4" t="s">
        <v>271</v>
      </c>
      <c r="C2176" s="61">
        <v>0</v>
      </c>
      <c r="D2176" s="1"/>
      <c r="E2176" s="61">
        <v>0</v>
      </c>
      <c r="F2176" s="1"/>
      <c r="G2176" s="61">
        <v>0</v>
      </c>
      <c r="H2176" s="1"/>
      <c r="I2176" s="1">
        <v>1</v>
      </c>
      <c r="K2176" s="19">
        <v>1</v>
      </c>
      <c r="L2176" s="22"/>
      <c r="M2176" s="22"/>
      <c r="N2176" s="98"/>
      <c r="O2176" s="98"/>
      <c r="P2176" s="98"/>
      <c r="Q2176" s="98"/>
    </row>
    <row r="2177" spans="1:40" ht="12.75">
      <c r="A2177" s="7">
        <v>225</v>
      </c>
      <c r="B2177" s="4" t="s">
        <v>272</v>
      </c>
      <c r="C2177" s="61"/>
      <c r="D2177" s="1"/>
      <c r="E2177" s="61"/>
      <c r="F2177" s="1"/>
      <c r="G2177" s="61"/>
      <c r="H2177" s="1"/>
      <c r="I2177" s="1">
        <v>0</v>
      </c>
      <c r="K2177" s="19">
        <v>0</v>
      </c>
      <c r="L2177" s="22"/>
      <c r="M2177" s="22"/>
      <c r="N2177" s="98"/>
      <c r="O2177" s="98"/>
      <c r="P2177" s="98"/>
      <c r="Q2177" s="98"/>
    </row>
    <row r="2178" spans="1:40" ht="12.75">
      <c r="A2178" s="7" t="s">
        <v>106</v>
      </c>
      <c r="B2178" s="4" t="s">
        <v>111</v>
      </c>
      <c r="C2178" s="61">
        <v>0</v>
      </c>
      <c r="D2178" s="1"/>
      <c r="E2178" s="61">
        <v>0</v>
      </c>
      <c r="F2178" s="1"/>
      <c r="G2178" s="61">
        <v>0</v>
      </c>
      <c r="H2178" s="1"/>
      <c r="I2178" s="1">
        <v>1</v>
      </c>
      <c r="K2178" s="19">
        <v>1</v>
      </c>
      <c r="L2178" s="22"/>
      <c r="M2178" s="22"/>
      <c r="N2178" s="98"/>
      <c r="O2178" s="98"/>
      <c r="P2178" s="98"/>
      <c r="Q2178" s="98"/>
    </row>
    <row r="2179" spans="1:40" ht="12.75">
      <c r="A2179" s="7" t="s">
        <v>107</v>
      </c>
      <c r="B2179" s="4" t="s">
        <v>108</v>
      </c>
      <c r="C2179" s="61">
        <v>0</v>
      </c>
      <c r="D2179" s="1"/>
      <c r="E2179" s="61">
        <v>0</v>
      </c>
      <c r="F2179" s="1"/>
      <c r="G2179" s="61">
        <v>0</v>
      </c>
      <c r="H2179" s="1"/>
      <c r="I2179" s="1"/>
      <c r="K2179" s="19"/>
      <c r="L2179" s="22"/>
      <c r="M2179" s="22"/>
      <c r="N2179" s="98"/>
      <c r="O2179" s="98"/>
      <c r="P2179" s="98"/>
      <c r="Q2179" s="98"/>
    </row>
    <row r="2180" spans="1:40" ht="12.75">
      <c r="A2180" s="7" t="s">
        <v>109</v>
      </c>
      <c r="B2180" s="4" t="s">
        <v>110</v>
      </c>
      <c r="C2180" s="61">
        <v>0</v>
      </c>
      <c r="D2180" s="1"/>
      <c r="E2180" s="61">
        <v>0</v>
      </c>
      <c r="F2180" s="1"/>
      <c r="G2180" s="61">
        <v>0</v>
      </c>
      <c r="H2180" s="1"/>
      <c r="I2180" s="1">
        <v>1</v>
      </c>
      <c r="K2180" s="19">
        <v>1</v>
      </c>
      <c r="L2180" s="22"/>
      <c r="M2180" s="22"/>
      <c r="N2180" s="98"/>
      <c r="O2180" s="98"/>
      <c r="P2180" s="98"/>
      <c r="Q2180" s="98"/>
    </row>
    <row r="2181" spans="1:40" ht="12.75">
      <c r="A2181" s="7" t="s">
        <v>99</v>
      </c>
      <c r="B2181" s="4" t="s">
        <v>375</v>
      </c>
      <c r="C2181" s="61">
        <v>0</v>
      </c>
      <c r="D2181" s="1"/>
      <c r="E2181" s="61">
        <v>0</v>
      </c>
      <c r="F2181" s="1"/>
      <c r="G2181" s="61">
        <v>0</v>
      </c>
      <c r="H2181" s="1"/>
      <c r="I2181" s="1">
        <v>1</v>
      </c>
      <c r="K2181" s="19">
        <v>1</v>
      </c>
      <c r="L2181" s="22"/>
      <c r="M2181" s="22"/>
      <c r="N2181" s="98"/>
      <c r="O2181" s="98"/>
      <c r="P2181" s="98"/>
      <c r="Q2181" s="98"/>
    </row>
    <row r="2182" spans="1:40" ht="12.75">
      <c r="A2182" s="7">
        <v>227</v>
      </c>
      <c r="B2182" s="4" t="s">
        <v>112</v>
      </c>
      <c r="C2182" s="61"/>
      <c r="D2182" s="1"/>
      <c r="E2182" s="61"/>
      <c r="F2182" s="1"/>
      <c r="G2182" s="61"/>
      <c r="H2182" s="1"/>
      <c r="I2182" s="1">
        <v>560991.24</v>
      </c>
      <c r="K2182" s="19">
        <v>2</v>
      </c>
      <c r="L2182" s="22"/>
      <c r="M2182" s="22"/>
      <c r="N2182" s="98"/>
      <c r="O2182" s="98"/>
      <c r="P2182" s="98"/>
      <c r="Q2182" s="98"/>
    </row>
    <row r="2183" spans="1:40" ht="12.75">
      <c r="A2183" s="7" t="s">
        <v>115</v>
      </c>
      <c r="B2183" s="4" t="s">
        <v>116</v>
      </c>
      <c r="C2183" s="61">
        <v>0</v>
      </c>
      <c r="D2183" s="1"/>
      <c r="E2183" s="61">
        <v>0</v>
      </c>
      <c r="F2183" s="1"/>
      <c r="G2183" s="61">
        <v>0</v>
      </c>
      <c r="H2183" s="1"/>
      <c r="I2183" s="1">
        <v>1</v>
      </c>
      <c r="K2183" s="19">
        <v>1</v>
      </c>
      <c r="L2183" s="22"/>
      <c r="M2183" s="22"/>
      <c r="N2183" s="98"/>
      <c r="O2183" s="98"/>
      <c r="P2183" s="98"/>
      <c r="Q2183" s="98"/>
    </row>
    <row r="2184" spans="1:40" ht="12.75">
      <c r="A2184" s="7" t="s">
        <v>117</v>
      </c>
      <c r="B2184" s="4" t="s">
        <v>118</v>
      </c>
      <c r="C2184" s="61">
        <v>0</v>
      </c>
      <c r="D2184" s="1"/>
      <c r="E2184" s="61">
        <v>0</v>
      </c>
      <c r="F2184" s="1"/>
      <c r="G2184" s="61">
        <v>0</v>
      </c>
      <c r="H2184" s="1"/>
      <c r="I2184" s="1"/>
      <c r="K2184" s="22"/>
      <c r="L2184" s="22"/>
      <c r="M2184" s="22"/>
      <c r="N2184" s="98"/>
      <c r="O2184" s="98"/>
      <c r="P2184" s="98"/>
      <c r="Q2184" s="98"/>
    </row>
    <row r="2185" spans="1:40" ht="12.75">
      <c r="A2185" s="7" t="s">
        <v>119</v>
      </c>
      <c r="B2185" s="4" t="s">
        <v>120</v>
      </c>
      <c r="C2185" s="61">
        <v>0</v>
      </c>
      <c r="D2185" s="1"/>
      <c r="E2185" s="61">
        <v>0</v>
      </c>
      <c r="F2185" s="1"/>
      <c r="G2185" s="61">
        <v>0</v>
      </c>
      <c r="H2185" s="1"/>
      <c r="I2185" s="66"/>
      <c r="J2185" s="60">
        <v>1010551.4919400001</v>
      </c>
      <c r="K2185" s="22"/>
      <c r="L2185" s="14">
        <v>40.5</v>
      </c>
      <c r="M2185" s="15"/>
      <c r="N2185" s="98"/>
      <c r="O2185" s="98"/>
      <c r="P2185" s="98"/>
      <c r="Q2185" s="98"/>
    </row>
    <row r="2186" spans="1:40" ht="12.75">
      <c r="A2186" s="7" t="s">
        <v>113</v>
      </c>
      <c r="B2186" s="4" t="s">
        <v>114</v>
      </c>
      <c r="C2186" s="61">
        <f>[1]Pre2018!$C$304+[1]Pre2018!$C$307+[3]RESUMEN!$F$45</f>
        <v>616980.64</v>
      </c>
      <c r="D2186" s="1"/>
      <c r="E2186" s="61">
        <v>661924.9</v>
      </c>
      <c r="F2186" s="1"/>
      <c r="G2186" s="61">
        <v>709942.16</v>
      </c>
      <c r="H2186" s="1"/>
      <c r="I2186" s="21"/>
      <c r="J2186" s="6"/>
      <c r="K2186" s="22"/>
      <c r="L2186" s="22"/>
      <c r="M2186" s="22"/>
      <c r="N2186" s="98"/>
      <c r="O2186" s="98"/>
      <c r="P2186" s="98"/>
      <c r="Q2186" s="98"/>
      <c r="AN2186" s="4" t="s">
        <v>506</v>
      </c>
    </row>
    <row r="2187" spans="1:40" ht="12.75">
      <c r="C2187" s="61"/>
      <c r="D2187" s="1"/>
      <c r="E2187" s="61"/>
      <c r="F2187" s="1"/>
      <c r="G2187" s="61"/>
      <c r="H2187" s="1"/>
      <c r="I2187" s="1"/>
      <c r="K2187" s="22"/>
      <c r="L2187" s="22"/>
      <c r="M2187" s="22"/>
      <c r="N2187" s="98"/>
      <c r="O2187" s="98"/>
      <c r="P2187" s="98"/>
      <c r="Q2187" s="98"/>
    </row>
    <row r="2188" spans="1:40" ht="12.75">
      <c r="B2188" s="5" t="s">
        <v>279</v>
      </c>
      <c r="C2188" s="61"/>
      <c r="D2188" s="14">
        <f>SUM(C2141:C2186)</f>
        <v>1049858.9184000001</v>
      </c>
      <c r="E2188" s="61"/>
      <c r="F2188" s="14">
        <v>1111133.78</v>
      </c>
      <c r="G2188" s="62"/>
      <c r="H2188" s="60">
        <f>SUM(G2141:G2186)</f>
        <v>1159139.2242282222</v>
      </c>
      <c r="I2188" s="1"/>
      <c r="L2188" s="22"/>
      <c r="M2188" s="22"/>
      <c r="N2188" s="98"/>
      <c r="O2188" s="98"/>
      <c r="P2188" s="98"/>
      <c r="Q2188" s="98"/>
    </row>
    <row r="2189" spans="1:40" ht="12.75">
      <c r="E2189" s="61"/>
      <c r="F2189" s="1"/>
      <c r="G2189" s="61"/>
      <c r="H2189" s="1"/>
      <c r="I2189" s="1">
        <v>1</v>
      </c>
      <c r="K2189" s="45">
        <v>1</v>
      </c>
      <c r="L2189" s="22"/>
      <c r="M2189" s="22"/>
      <c r="N2189" s="98"/>
      <c r="O2189" s="98"/>
      <c r="P2189" s="98"/>
      <c r="Q2189" s="98"/>
    </row>
    <row r="2190" spans="1:40" ht="12.75">
      <c r="A2190" s="6" t="s">
        <v>281</v>
      </c>
      <c r="B2190" s="6"/>
      <c r="C2190" s="6"/>
      <c r="D2190" s="6"/>
      <c r="E2190" s="61"/>
      <c r="F2190" s="1"/>
      <c r="G2190" s="62"/>
      <c r="H2190" s="21"/>
      <c r="I2190" s="1"/>
      <c r="K2190" s="45"/>
      <c r="L2190" s="22"/>
      <c r="M2190" s="22"/>
      <c r="N2190" s="98"/>
      <c r="O2190" s="98"/>
      <c r="P2190" s="98"/>
      <c r="Q2190" s="98"/>
    </row>
    <row r="2191" spans="1:40" ht="12.75">
      <c r="E2191" s="61"/>
      <c r="F2191" s="1"/>
      <c r="G2191" s="61"/>
      <c r="H2191" s="1"/>
      <c r="I2191" s="1"/>
      <c r="K2191" s="45"/>
      <c r="L2191" s="22"/>
      <c r="M2191" s="22"/>
      <c r="N2191" s="98"/>
      <c r="O2191" s="98"/>
      <c r="P2191" s="98"/>
      <c r="Q2191" s="98"/>
    </row>
    <row r="2192" spans="1:40" ht="12.75">
      <c r="A2192" s="7">
        <v>44</v>
      </c>
      <c r="B2192" s="4" t="s">
        <v>43</v>
      </c>
      <c r="E2192" s="61"/>
      <c r="F2192" s="1"/>
      <c r="G2192" s="61"/>
      <c r="H2192" s="1"/>
      <c r="I2192" s="1">
        <v>1</v>
      </c>
      <c r="K2192" s="45">
        <v>1</v>
      </c>
      <c r="L2192" s="22"/>
      <c r="M2192" s="22"/>
      <c r="N2192" s="98"/>
      <c r="O2192" s="98"/>
      <c r="P2192" s="98"/>
      <c r="Q2192" s="98"/>
    </row>
    <row r="2193" spans="1:20" ht="12.75">
      <c r="A2193" s="7">
        <v>443</v>
      </c>
      <c r="B2193" s="4" t="s">
        <v>49</v>
      </c>
      <c r="C2193" s="61">
        <v>0</v>
      </c>
      <c r="D2193" s="1"/>
      <c r="E2193" s="61">
        <v>0</v>
      </c>
      <c r="F2193" s="1"/>
      <c r="G2193" s="61">
        <v>1</v>
      </c>
      <c r="H2193" s="1"/>
      <c r="I2193" s="1"/>
      <c r="K2193" s="45"/>
      <c r="L2193" s="22"/>
      <c r="M2193" s="22"/>
      <c r="N2193" s="98"/>
      <c r="O2193" s="98"/>
      <c r="P2193" s="98"/>
      <c r="Q2193" s="98"/>
    </row>
    <row r="2194" spans="1:20" ht="12.75">
      <c r="C2194" s="61"/>
      <c r="D2194" s="1"/>
      <c r="E2194" s="61"/>
      <c r="F2194" s="1"/>
      <c r="G2194" s="61"/>
      <c r="H2194" s="1"/>
      <c r="I2194" s="1"/>
      <c r="K2194" s="45"/>
      <c r="L2194" s="22"/>
      <c r="M2194" s="22"/>
      <c r="N2194" s="98"/>
      <c r="O2194" s="98"/>
      <c r="P2194" s="98"/>
      <c r="Q2194" s="98"/>
    </row>
    <row r="2195" spans="1:20" ht="12.75">
      <c r="A2195" s="7">
        <v>46</v>
      </c>
      <c r="B2195" s="4" t="s">
        <v>282</v>
      </c>
      <c r="C2195" s="61"/>
      <c r="D2195" s="1"/>
      <c r="E2195" s="61"/>
      <c r="F2195" s="1"/>
      <c r="G2195" s="61"/>
      <c r="H2195" s="1"/>
      <c r="I2195" s="1">
        <v>1</v>
      </c>
      <c r="K2195" s="45">
        <v>1</v>
      </c>
      <c r="L2195" s="22"/>
      <c r="M2195" s="22"/>
      <c r="N2195" s="98"/>
      <c r="O2195" s="98"/>
      <c r="P2195" s="98"/>
      <c r="Q2195" s="98"/>
    </row>
    <row r="2196" spans="1:20" ht="12.75">
      <c r="A2196" s="7">
        <v>462</v>
      </c>
      <c r="B2196" s="4" t="s">
        <v>283</v>
      </c>
      <c r="C2196" s="61">
        <v>0</v>
      </c>
      <c r="D2196" s="1"/>
      <c r="E2196" s="61">
        <v>0</v>
      </c>
      <c r="F2196" s="1"/>
      <c r="G2196" s="61">
        <v>1</v>
      </c>
      <c r="H2196" s="1"/>
      <c r="I2196" s="1">
        <v>1</v>
      </c>
      <c r="K2196" s="45">
        <v>1</v>
      </c>
      <c r="L2196" s="22"/>
      <c r="M2196" s="22"/>
      <c r="N2196" s="98"/>
      <c r="O2196" s="98"/>
      <c r="P2196" s="98"/>
      <c r="Q2196" s="98"/>
    </row>
    <row r="2197" spans="1:20" ht="12.75">
      <c r="C2197" s="61"/>
      <c r="D2197" s="1"/>
      <c r="E2197" s="61"/>
      <c r="F2197" s="1"/>
      <c r="G2197" s="61"/>
      <c r="H2197" s="1"/>
      <c r="I2197" s="1"/>
      <c r="K2197" s="22"/>
      <c r="L2197" s="22"/>
      <c r="M2197" s="22"/>
      <c r="N2197" s="98"/>
      <c r="O2197" s="98"/>
      <c r="P2197" s="98"/>
      <c r="Q2197" s="98"/>
    </row>
    <row r="2198" spans="1:20" ht="12.75">
      <c r="A2198" s="7">
        <v>48</v>
      </c>
      <c r="B2198" s="4" t="s">
        <v>284</v>
      </c>
      <c r="C2198" s="61"/>
      <c r="D2198" s="1"/>
      <c r="E2198" s="61"/>
      <c r="F2198" s="1"/>
      <c r="G2198" s="61"/>
      <c r="H2198" s="1"/>
      <c r="I2198" s="66"/>
      <c r="J2198" s="60">
        <v>4</v>
      </c>
      <c r="K2198" s="22"/>
      <c r="L2198" s="46">
        <v>4</v>
      </c>
      <c r="M2198" s="58"/>
      <c r="N2198" s="98"/>
      <c r="O2198" s="98"/>
      <c r="P2198" s="98"/>
      <c r="Q2198" s="98"/>
    </row>
    <row r="2199" spans="1:20" ht="12.75">
      <c r="A2199" s="7">
        <v>482</v>
      </c>
      <c r="B2199" s="4" t="s">
        <v>397</v>
      </c>
      <c r="C2199" s="61">
        <v>0</v>
      </c>
      <c r="D2199" s="1"/>
      <c r="E2199" s="61">
        <v>0</v>
      </c>
      <c r="F2199" s="1"/>
      <c r="G2199" s="61">
        <v>1</v>
      </c>
      <c r="H2199" s="1"/>
      <c r="I2199" s="1"/>
      <c r="K2199" s="22"/>
      <c r="L2199" s="22"/>
      <c r="M2199" s="22"/>
      <c r="N2199" s="98"/>
      <c r="O2199" s="98"/>
      <c r="P2199" s="98"/>
      <c r="Q2199" s="98"/>
    </row>
    <row r="2200" spans="1:20" ht="12.75">
      <c r="A2200" s="7">
        <v>489</v>
      </c>
      <c r="B2200" s="4" t="s">
        <v>227</v>
      </c>
      <c r="C2200" s="61">
        <v>0</v>
      </c>
      <c r="D2200" s="1"/>
      <c r="E2200" s="61">
        <v>0</v>
      </c>
      <c r="F2200" s="1"/>
      <c r="G2200" s="61">
        <v>1</v>
      </c>
      <c r="H2200" s="1"/>
      <c r="I2200" s="21"/>
      <c r="J2200" s="6"/>
      <c r="K2200" s="22"/>
      <c r="L2200" s="22"/>
      <c r="M2200" s="22"/>
      <c r="N2200" s="98"/>
      <c r="O2200" s="98"/>
      <c r="P2200" s="98"/>
      <c r="Q2200" s="98"/>
    </row>
    <row r="2201" spans="1:20" ht="12.75">
      <c r="C2201" s="61"/>
      <c r="D2201" s="1"/>
      <c r="E2201" s="61"/>
      <c r="F2201" s="1"/>
      <c r="G2201" s="61"/>
      <c r="H2201" s="1"/>
      <c r="I2201" s="1"/>
      <c r="K2201" s="22"/>
      <c r="L2201" s="22"/>
      <c r="M2201" s="22"/>
      <c r="N2201" s="98"/>
      <c r="O2201" s="98"/>
      <c r="P2201" s="98"/>
      <c r="Q2201" s="98"/>
    </row>
    <row r="2202" spans="1:20" ht="12.75">
      <c r="B2202" s="5" t="s">
        <v>236</v>
      </c>
      <c r="C2202" s="62"/>
      <c r="D2202" s="60">
        <f>SUM(C2193:C2200)</f>
        <v>0</v>
      </c>
      <c r="E2202" s="62"/>
      <c r="F2202" s="60">
        <v>0</v>
      </c>
      <c r="G2202" s="62"/>
      <c r="H2202" s="60">
        <f>SUM(G2193:G2200)</f>
        <v>4</v>
      </c>
      <c r="I2202" s="1"/>
      <c r="L2202" s="22"/>
      <c r="M2202" s="22"/>
      <c r="N2202" s="98"/>
      <c r="O2202" s="98"/>
      <c r="P2202" s="98"/>
      <c r="Q2202" s="98"/>
    </row>
    <row r="2203" spans="1:20" ht="12.75">
      <c r="E2203" s="61"/>
      <c r="F2203" s="1"/>
      <c r="G2203" s="61"/>
      <c r="H2203" s="1"/>
      <c r="I2203" s="1">
        <v>1</v>
      </c>
      <c r="K2203" s="34">
        <v>1</v>
      </c>
      <c r="L2203" s="22"/>
      <c r="M2203" s="22"/>
      <c r="N2203" s="98"/>
      <c r="O2203" s="98"/>
      <c r="P2203" s="98"/>
      <c r="Q2203" s="98"/>
      <c r="T2203" s="22">
        <v>284</v>
      </c>
    </row>
    <row r="2204" spans="1:20" ht="12.75">
      <c r="A2204" s="6" t="s">
        <v>285</v>
      </c>
      <c r="B2204" s="6"/>
      <c r="C2204" s="6"/>
      <c r="D2204" s="6"/>
      <c r="E2204" s="61"/>
      <c r="F2204" s="1"/>
      <c r="G2204" s="61"/>
      <c r="H2204" s="1"/>
      <c r="I2204" s="1">
        <v>1</v>
      </c>
      <c r="K2204" s="34">
        <v>1</v>
      </c>
      <c r="L2204" s="22"/>
      <c r="M2204" s="22"/>
      <c r="N2204" s="98"/>
      <c r="O2204" s="98"/>
      <c r="P2204" s="98"/>
      <c r="Q2204" s="98"/>
      <c r="T2204" s="22">
        <v>285</v>
      </c>
    </row>
    <row r="2205" spans="1:20" ht="12.75">
      <c r="E2205" s="61"/>
      <c r="F2205" s="1"/>
      <c r="G2205" s="4"/>
      <c r="I2205" s="1"/>
      <c r="K2205" s="34"/>
      <c r="L2205" s="22"/>
      <c r="M2205" s="22"/>
      <c r="N2205" s="98"/>
      <c r="O2205" s="98"/>
      <c r="P2205" s="98"/>
      <c r="Q2205" s="98"/>
    </row>
    <row r="2206" spans="1:20" ht="12.75">
      <c r="A2206" s="7">
        <v>60</v>
      </c>
      <c r="B2206" s="4" t="s">
        <v>316</v>
      </c>
      <c r="E2206" s="61"/>
      <c r="F2206" s="1"/>
      <c r="G2206" s="4"/>
      <c r="I2206" s="1"/>
      <c r="K2206" s="34"/>
      <c r="L2206" s="22"/>
      <c r="M2206" s="22"/>
      <c r="N2206" s="98"/>
      <c r="O2206" s="98"/>
      <c r="P2206" s="98"/>
      <c r="Q2206" s="98"/>
    </row>
    <row r="2207" spans="1:20" ht="12.75">
      <c r="A2207" s="7">
        <v>600</v>
      </c>
      <c r="B2207" s="4" t="s">
        <v>398</v>
      </c>
      <c r="C2207" s="61">
        <f>'[4]PARTIDAS PRG'!$D284</f>
        <v>0</v>
      </c>
      <c r="E2207" s="61">
        <v>0</v>
      </c>
      <c r="F2207" s="1"/>
      <c r="G2207" s="61">
        <f>+'[4]PARTIDAS PRG'!$I284</f>
        <v>0</v>
      </c>
      <c r="H2207" s="1"/>
      <c r="I2207" s="1">
        <v>1</v>
      </c>
      <c r="K2207" s="34">
        <v>1</v>
      </c>
      <c r="L2207" s="22"/>
      <c r="M2207" s="22"/>
      <c r="N2207" s="98"/>
      <c r="O2207" s="98"/>
      <c r="P2207" s="98"/>
      <c r="Q2207" s="98"/>
      <c r="T2207" s="22">
        <v>286</v>
      </c>
    </row>
    <row r="2208" spans="1:20" ht="12.75">
      <c r="A2208" s="7">
        <v>609</v>
      </c>
      <c r="B2208" s="4" t="s">
        <v>399</v>
      </c>
      <c r="C2208" s="61">
        <f>'[4]PARTIDAS PRG'!$D285</f>
        <v>0</v>
      </c>
      <c r="E2208" s="61">
        <v>0</v>
      </c>
      <c r="F2208" s="1"/>
      <c r="G2208" s="61">
        <f>+'[4]PARTIDAS PRG'!$I285</f>
        <v>0</v>
      </c>
      <c r="H2208" s="1"/>
      <c r="I2208" s="1">
        <v>1</v>
      </c>
      <c r="K2208" s="34">
        <v>1</v>
      </c>
      <c r="L2208" s="22"/>
      <c r="M2208" s="22"/>
      <c r="N2208" s="98"/>
      <c r="O2208" s="98"/>
      <c r="P2208" s="98"/>
      <c r="Q2208" s="98"/>
      <c r="T2208" s="22">
        <v>287</v>
      </c>
    </row>
    <row r="2209" spans="1:20" ht="12.75">
      <c r="A2209" s="7"/>
      <c r="C2209" s="61"/>
      <c r="E2209" s="61"/>
      <c r="F2209" s="1"/>
      <c r="G2209" s="61"/>
      <c r="H2209" s="1"/>
      <c r="I2209" s="1"/>
      <c r="K2209" s="34"/>
      <c r="L2209" s="22"/>
      <c r="M2209" s="22"/>
      <c r="N2209" s="98"/>
      <c r="O2209" s="98"/>
      <c r="P2209" s="98"/>
      <c r="Q2209" s="98"/>
    </row>
    <row r="2210" spans="1:20" ht="12.75">
      <c r="A2210" s="7">
        <v>61</v>
      </c>
      <c r="B2210" s="4" t="s">
        <v>401</v>
      </c>
      <c r="C2210" s="61"/>
      <c r="E2210" s="61"/>
      <c r="F2210" s="1"/>
      <c r="G2210" s="61"/>
      <c r="H2210" s="1"/>
      <c r="I2210" s="1"/>
      <c r="K2210" s="34"/>
      <c r="L2210" s="22"/>
      <c r="M2210" s="22"/>
      <c r="N2210" s="98"/>
      <c r="O2210" s="98"/>
      <c r="P2210" s="98"/>
      <c r="Q2210" s="98"/>
    </row>
    <row r="2211" spans="1:20" ht="12.75">
      <c r="A2211" s="7">
        <v>610</v>
      </c>
      <c r="B2211" s="4" t="s">
        <v>398</v>
      </c>
      <c r="C2211" s="61">
        <f>'[4]PARTIDAS PRG'!$D286</f>
        <v>0</v>
      </c>
      <c r="E2211" s="61">
        <v>0</v>
      </c>
      <c r="F2211" s="1"/>
      <c r="G2211" s="61">
        <f>+'[4]PARTIDAS PRG'!$I286</f>
        <v>0</v>
      </c>
      <c r="H2211" s="1"/>
      <c r="I2211" s="1">
        <v>1</v>
      </c>
      <c r="K2211" s="34">
        <v>1</v>
      </c>
      <c r="L2211" s="22"/>
      <c r="M2211" s="22"/>
      <c r="N2211" s="98"/>
      <c r="O2211" s="98"/>
      <c r="P2211" s="98"/>
      <c r="Q2211" s="98"/>
      <c r="T2211" s="22">
        <v>288</v>
      </c>
    </row>
    <row r="2212" spans="1:20" ht="12.75">
      <c r="A2212" s="7">
        <v>619</v>
      </c>
      <c r="B2212" s="4" t="s">
        <v>400</v>
      </c>
      <c r="C2212" s="61">
        <f>'[4]PARTIDAS PRG'!$D287</f>
        <v>0</v>
      </c>
      <c r="E2212" s="61">
        <v>0</v>
      </c>
      <c r="F2212" s="1"/>
      <c r="G2212" s="61">
        <f>+'[4]PARTIDAS PRG'!$I287</f>
        <v>0</v>
      </c>
      <c r="H2212" s="1"/>
      <c r="I2212" s="61">
        <v>1</v>
      </c>
      <c r="J2212" s="61"/>
      <c r="K2212" s="34">
        <v>1</v>
      </c>
      <c r="L2212" s="22"/>
      <c r="M2212" s="22"/>
      <c r="N2212" s="98"/>
      <c r="O2212" s="98"/>
      <c r="P2212" s="98"/>
      <c r="Q2212" s="98"/>
      <c r="T2212" s="22">
        <v>289</v>
      </c>
    </row>
    <row r="2213" spans="1:20" ht="12.75">
      <c r="A2213" s="7"/>
      <c r="C2213" s="61"/>
      <c r="E2213" s="61"/>
      <c r="F2213" s="1"/>
      <c r="G2213" s="61"/>
      <c r="H2213" s="1"/>
      <c r="I2213" s="1">
        <v>1</v>
      </c>
      <c r="K2213" s="34">
        <v>1</v>
      </c>
      <c r="L2213" s="22"/>
      <c r="M2213" s="22"/>
      <c r="N2213" s="98"/>
      <c r="O2213" s="98"/>
      <c r="P2213" s="98"/>
      <c r="Q2213" s="98"/>
      <c r="T2213" s="22">
        <v>290</v>
      </c>
    </row>
    <row r="2214" spans="1:20" ht="12.75">
      <c r="A2214" s="7">
        <v>62</v>
      </c>
      <c r="B2214" s="4" t="s">
        <v>317</v>
      </c>
      <c r="C2214" s="61"/>
      <c r="E2214" s="61"/>
      <c r="F2214" s="1"/>
      <c r="G2214" s="61"/>
      <c r="H2214" s="1"/>
      <c r="I2214" s="1">
        <v>1</v>
      </c>
      <c r="K2214" s="34">
        <v>1</v>
      </c>
      <c r="L2214" s="22"/>
      <c r="M2214" s="22"/>
      <c r="N2214" s="98"/>
      <c r="O2214" s="98"/>
      <c r="P2214" s="98"/>
      <c r="Q2214" s="98"/>
      <c r="T2214" s="22">
        <v>291</v>
      </c>
    </row>
    <row r="2215" spans="1:20" ht="12.75">
      <c r="A2215" s="7">
        <v>621</v>
      </c>
      <c r="B2215" s="4" t="s">
        <v>286</v>
      </c>
      <c r="C2215" s="61">
        <f>'[4]PARTIDAS PRG'!$D288</f>
        <v>0</v>
      </c>
      <c r="E2215" s="61">
        <v>6000</v>
      </c>
      <c r="F2215" s="1"/>
      <c r="G2215" s="61">
        <f>+'[4]PARTIDAS PRG'!$I288</f>
        <v>0</v>
      </c>
      <c r="H2215" s="1"/>
      <c r="I2215" s="1">
        <v>1</v>
      </c>
      <c r="K2215" s="34">
        <v>1</v>
      </c>
      <c r="L2215" s="22"/>
      <c r="M2215" s="22"/>
      <c r="N2215" s="98"/>
      <c r="O2215" s="98"/>
      <c r="P2215" s="98"/>
      <c r="Q2215" s="98"/>
      <c r="T2215" s="22">
        <v>292</v>
      </c>
    </row>
    <row r="2216" spans="1:20" ht="12.75">
      <c r="A2216" s="7">
        <v>622</v>
      </c>
      <c r="B2216" s="4" t="s">
        <v>258</v>
      </c>
      <c r="C2216" s="61">
        <f>'[4]PARTIDAS PRG'!$D289</f>
        <v>137854.32</v>
      </c>
      <c r="E2216" s="61">
        <v>727079.4</v>
      </c>
      <c r="F2216" s="1"/>
      <c r="G2216" s="61">
        <f>+'[4]PARTIDAS PRG'!$I289</f>
        <v>0</v>
      </c>
      <c r="H2216" s="61"/>
      <c r="I2216" s="1">
        <v>1</v>
      </c>
      <c r="K2216" s="34">
        <v>1</v>
      </c>
      <c r="L2216" s="22"/>
      <c r="M2216" s="22"/>
      <c r="N2216" s="98"/>
      <c r="O2216" s="98"/>
      <c r="P2216" s="98"/>
      <c r="Q2216" s="98"/>
      <c r="T2216" s="22">
        <v>293</v>
      </c>
    </row>
    <row r="2217" spans="1:20" ht="12.75">
      <c r="A2217" s="7">
        <v>623</v>
      </c>
      <c r="B2217" s="4" t="s">
        <v>46</v>
      </c>
      <c r="C2217" s="61">
        <f>'[4]PARTIDAS PRG'!$D290</f>
        <v>0</v>
      </c>
      <c r="E2217" s="61">
        <v>0</v>
      </c>
      <c r="F2217" s="1"/>
      <c r="G2217" s="61">
        <f>+'[4]PARTIDAS PRG'!$I290</f>
        <v>0</v>
      </c>
      <c r="H2217" s="1"/>
      <c r="I2217" s="1">
        <v>1</v>
      </c>
      <c r="K2217" s="34">
        <v>1</v>
      </c>
      <c r="L2217" s="22"/>
      <c r="M2217" s="22"/>
      <c r="N2217" s="98"/>
      <c r="O2217" s="98"/>
      <c r="P2217" s="98"/>
      <c r="Q2217" s="98"/>
      <c r="T2217" s="22">
        <v>294</v>
      </c>
    </row>
    <row r="2218" spans="1:20" ht="12.75">
      <c r="A2218" s="7">
        <v>624</v>
      </c>
      <c r="B2218" s="4" t="s">
        <v>259</v>
      </c>
      <c r="C2218" s="61">
        <f>'[4]PARTIDAS PRG'!$D291</f>
        <v>0</v>
      </c>
      <c r="E2218" s="61">
        <v>0</v>
      </c>
      <c r="F2218" s="1"/>
      <c r="G2218" s="61">
        <f>+'[4]PARTIDAS PRG'!$I291</f>
        <v>0</v>
      </c>
      <c r="H2218" s="1"/>
      <c r="I2218" s="1">
        <v>1</v>
      </c>
      <c r="K2218" s="34">
        <v>1</v>
      </c>
      <c r="L2218" s="22"/>
      <c r="M2218" s="22"/>
      <c r="N2218" s="98"/>
      <c r="O2218" s="98"/>
      <c r="P2218" s="98"/>
      <c r="Q2218" s="98"/>
      <c r="T2218" s="22">
        <v>295</v>
      </c>
    </row>
    <row r="2219" spans="1:20" ht="12.75">
      <c r="A2219" s="7">
        <v>625</v>
      </c>
      <c r="B2219" s="4" t="s">
        <v>44</v>
      </c>
      <c r="C2219" s="61">
        <f>'[4]PARTIDAS PRG'!$D292</f>
        <v>0</v>
      </c>
      <c r="E2219" s="61">
        <v>0</v>
      </c>
      <c r="F2219" s="1"/>
      <c r="G2219" s="61">
        <f>+'[4]PARTIDAS PRG'!$I292</f>
        <v>0</v>
      </c>
      <c r="H2219" s="1"/>
      <c r="I2219" s="1"/>
      <c r="K2219" s="34"/>
      <c r="L2219" s="22"/>
      <c r="M2219" s="22"/>
      <c r="N2219" s="98"/>
      <c r="O2219" s="98"/>
      <c r="P2219" s="98"/>
      <c r="Q2219" s="98"/>
    </row>
    <row r="2220" spans="1:20" ht="12.75">
      <c r="A2220" s="7">
        <v>626</v>
      </c>
      <c r="B2220" s="4" t="s">
        <v>260</v>
      </c>
      <c r="C2220" s="61">
        <f>'[4]PARTIDAS PRG'!$D293</f>
        <v>0</v>
      </c>
      <c r="E2220" s="61">
        <v>0</v>
      </c>
      <c r="F2220" s="1"/>
      <c r="G2220" s="61">
        <f>+'[4]PARTIDAS PRG'!$I293</f>
        <v>0</v>
      </c>
      <c r="H2220" s="1"/>
      <c r="I2220" s="1"/>
      <c r="K2220" s="34"/>
      <c r="L2220" s="22"/>
      <c r="M2220" s="22"/>
      <c r="N2220" s="98"/>
      <c r="O2220" s="98"/>
      <c r="P2220" s="98"/>
      <c r="Q2220" s="98"/>
    </row>
    <row r="2221" spans="1:20" ht="12.75">
      <c r="A2221" s="7">
        <v>627</v>
      </c>
      <c r="B2221" s="4" t="s">
        <v>287</v>
      </c>
      <c r="C2221" s="61">
        <f>'[4]PARTIDAS PRG'!$D294</f>
        <v>0</v>
      </c>
      <c r="E2221" s="61">
        <v>0</v>
      </c>
      <c r="F2221" s="1"/>
      <c r="G2221" s="61">
        <f>+'[4]PARTIDAS PRG'!$I294</f>
        <v>0</v>
      </c>
      <c r="H2221" s="1"/>
      <c r="I2221" s="1">
        <v>1</v>
      </c>
      <c r="K2221" s="34">
        <v>1</v>
      </c>
      <c r="L2221" s="22"/>
      <c r="M2221" s="22"/>
      <c r="N2221" s="98"/>
      <c r="O2221" s="98"/>
      <c r="P2221" s="98"/>
      <c r="Q2221" s="98"/>
      <c r="T2221" s="22">
        <v>296</v>
      </c>
    </row>
    <row r="2222" spans="1:20" ht="12.75">
      <c r="A2222" s="7">
        <v>629</v>
      </c>
      <c r="B2222" s="4" t="s">
        <v>45</v>
      </c>
      <c r="C2222" s="61">
        <f>'[4]PARTIDAS PRG'!$D295</f>
        <v>0</v>
      </c>
      <c r="E2222" s="61">
        <v>0</v>
      </c>
      <c r="F2222" s="1"/>
      <c r="G2222" s="61">
        <f>+'[4]PARTIDAS PRG'!$I295</f>
        <v>0</v>
      </c>
      <c r="H2222" s="1"/>
      <c r="I2222" s="1">
        <v>101052.499194</v>
      </c>
      <c r="K2222" s="34">
        <v>1</v>
      </c>
      <c r="L2222" s="22"/>
      <c r="M2222" s="22"/>
      <c r="N2222" s="98"/>
      <c r="O2222" s="98"/>
      <c r="P2222" s="98"/>
      <c r="Q2222" s="98"/>
      <c r="T2222" s="22">
        <v>297</v>
      </c>
    </row>
    <row r="2223" spans="1:20" ht="12.75">
      <c r="A2223" s="7"/>
      <c r="C2223" s="61"/>
      <c r="E2223" s="61"/>
      <c r="F2223" s="1"/>
      <c r="G2223" s="61"/>
      <c r="H2223" s="1"/>
      <c r="I2223" s="1">
        <v>1</v>
      </c>
      <c r="K2223" s="34">
        <v>1</v>
      </c>
      <c r="L2223" s="22"/>
      <c r="M2223" s="22"/>
      <c r="N2223" s="98"/>
      <c r="O2223" s="98"/>
      <c r="P2223" s="98"/>
      <c r="Q2223" s="98"/>
      <c r="T2223" s="22">
        <v>298</v>
      </c>
    </row>
    <row r="2224" spans="1:20" ht="12.75">
      <c r="A2224" s="7">
        <v>63</v>
      </c>
      <c r="B2224" s="4" t="s">
        <v>288</v>
      </c>
      <c r="C2224" s="61"/>
      <c r="E2224" s="61"/>
      <c r="F2224" s="1"/>
      <c r="G2224" s="61"/>
      <c r="H2224" s="1"/>
      <c r="I2224" s="1">
        <v>1</v>
      </c>
      <c r="K2224" s="34">
        <v>1</v>
      </c>
      <c r="L2224" s="22"/>
      <c r="M2224" s="22"/>
      <c r="N2224" s="98"/>
      <c r="O2224" s="98"/>
      <c r="P2224" s="98"/>
      <c r="Q2224" s="98"/>
      <c r="T2224" s="22">
        <v>299</v>
      </c>
    </row>
    <row r="2225" spans="1:20" ht="12.75">
      <c r="A2225" s="7">
        <v>631</v>
      </c>
      <c r="B2225" s="4" t="s">
        <v>286</v>
      </c>
      <c r="C2225" s="61">
        <f>'[4]PARTIDAS PRG'!$D296</f>
        <v>0</v>
      </c>
      <c r="E2225" s="61">
        <v>0</v>
      </c>
      <c r="F2225" s="1"/>
      <c r="G2225" s="61">
        <f>+'[4]PARTIDAS PRG'!$I296</f>
        <v>0</v>
      </c>
      <c r="H2225" s="1"/>
      <c r="I2225" s="1">
        <v>1</v>
      </c>
      <c r="K2225" s="34">
        <v>1</v>
      </c>
      <c r="L2225" s="22"/>
      <c r="M2225" s="22"/>
      <c r="N2225" s="98"/>
      <c r="O2225" s="98"/>
      <c r="P2225" s="98"/>
      <c r="Q2225" s="98"/>
      <c r="T2225" s="22">
        <v>300</v>
      </c>
    </row>
    <row r="2226" spans="1:20" ht="12.75">
      <c r="A2226" s="7">
        <v>632</v>
      </c>
      <c r="B2226" s="4" t="s">
        <v>258</v>
      </c>
      <c r="C2226" s="61">
        <f>'[4]PARTIDAS PRG'!$D297</f>
        <v>0</v>
      </c>
      <c r="E2226" s="61">
        <v>0</v>
      </c>
      <c r="F2226" s="1"/>
      <c r="G2226" s="61">
        <f>+'[4]PARTIDAS PRG'!$I297</f>
        <v>0</v>
      </c>
      <c r="H2226" s="1"/>
      <c r="I2226" s="1">
        <v>1</v>
      </c>
      <c r="K2226" s="34">
        <v>1</v>
      </c>
      <c r="L2226" s="22"/>
      <c r="M2226" s="22"/>
      <c r="N2226" s="98"/>
      <c r="O2226" s="98"/>
      <c r="P2226" s="98"/>
      <c r="Q2226" s="98"/>
      <c r="T2226" s="22">
        <v>301</v>
      </c>
    </row>
    <row r="2227" spans="1:20" ht="12.75">
      <c r="A2227" s="7">
        <v>633</v>
      </c>
      <c r="B2227" s="4" t="s">
        <v>46</v>
      </c>
      <c r="C2227" s="61">
        <f>'[4]PARTIDAS PRG'!$D298</f>
        <v>0</v>
      </c>
      <c r="E2227" s="61">
        <v>0</v>
      </c>
      <c r="F2227" s="1"/>
      <c r="G2227" s="61">
        <f>+'[4]PARTIDAS PRG'!$I298</f>
        <v>0</v>
      </c>
      <c r="H2227" s="1"/>
      <c r="I2227" s="1">
        <v>1</v>
      </c>
      <c r="K2227" s="34">
        <v>1</v>
      </c>
      <c r="L2227" s="22"/>
      <c r="M2227" s="22"/>
      <c r="N2227" s="98"/>
      <c r="O2227" s="98"/>
      <c r="P2227" s="98"/>
      <c r="Q2227" s="98"/>
      <c r="T2227" s="22">
        <v>302</v>
      </c>
    </row>
    <row r="2228" spans="1:20" ht="12.75">
      <c r="A2228" s="7">
        <v>634</v>
      </c>
      <c r="B2228" s="4" t="s">
        <v>259</v>
      </c>
      <c r="C2228" s="61">
        <f>'[4]PARTIDAS PRG'!$D299</f>
        <v>0</v>
      </c>
      <c r="E2228" s="61">
        <v>0</v>
      </c>
      <c r="F2228" s="1"/>
      <c r="G2228" s="61">
        <f>+'[4]PARTIDAS PRG'!$I299</f>
        <v>0</v>
      </c>
      <c r="H2228" s="1"/>
      <c r="I2228" s="1">
        <v>1</v>
      </c>
      <c r="K2228" s="34">
        <v>1</v>
      </c>
      <c r="L2228" s="22"/>
      <c r="M2228" s="22"/>
      <c r="N2228" s="98"/>
      <c r="O2228" s="98"/>
      <c r="P2228" s="98"/>
      <c r="Q2228" s="98"/>
      <c r="T2228" s="22">
        <v>303</v>
      </c>
    </row>
    <row r="2229" spans="1:20" ht="12.75">
      <c r="A2229" s="7">
        <v>635</v>
      </c>
      <c r="B2229" s="4" t="s">
        <v>44</v>
      </c>
      <c r="C2229" s="61">
        <f>'[4]PARTIDAS PRG'!$D300</f>
        <v>0</v>
      </c>
      <c r="E2229" s="61">
        <v>0</v>
      </c>
      <c r="F2229" s="1"/>
      <c r="G2229" s="61">
        <f>+'[4]PARTIDAS PRG'!$I300</f>
        <v>0</v>
      </c>
      <c r="H2229" s="1"/>
      <c r="I2229" s="1"/>
      <c r="K2229" s="34"/>
      <c r="L2229" s="22"/>
      <c r="M2229" s="22"/>
      <c r="N2229" s="98"/>
      <c r="O2229" s="98"/>
      <c r="P2229" s="98"/>
      <c r="Q2229" s="98"/>
    </row>
    <row r="2230" spans="1:20" ht="12.75">
      <c r="A2230" s="7">
        <v>636</v>
      </c>
      <c r="B2230" s="4" t="s">
        <v>260</v>
      </c>
      <c r="C2230" s="61">
        <f>'[4]PARTIDAS PRG'!$D301</f>
        <v>0</v>
      </c>
      <c r="E2230" s="61">
        <v>0</v>
      </c>
      <c r="F2230" s="1"/>
      <c r="G2230" s="61">
        <f>+'[4]PARTIDAS PRG'!$I301</f>
        <v>0</v>
      </c>
      <c r="H2230" s="1"/>
      <c r="I2230" s="1"/>
      <c r="K2230" s="34"/>
      <c r="L2230" s="22"/>
      <c r="M2230" s="22"/>
      <c r="N2230" s="98"/>
      <c r="O2230" s="98"/>
      <c r="P2230" s="98"/>
      <c r="Q2230" s="98"/>
    </row>
    <row r="2231" spans="1:20" ht="12.75">
      <c r="A2231" s="7">
        <v>637</v>
      </c>
      <c r="B2231" s="4" t="s">
        <v>287</v>
      </c>
      <c r="C2231" s="61">
        <f>'[4]PARTIDAS PRG'!$D302</f>
        <v>0</v>
      </c>
      <c r="E2231" s="61">
        <v>0</v>
      </c>
      <c r="F2231" s="1"/>
      <c r="G2231" s="61">
        <f>+'[4]PARTIDAS PRG'!$I302</f>
        <v>0</v>
      </c>
      <c r="H2231" s="1"/>
      <c r="I2231" s="1">
        <v>1</v>
      </c>
      <c r="K2231" s="34">
        <v>1</v>
      </c>
      <c r="L2231" s="22"/>
      <c r="M2231" s="22"/>
      <c r="N2231" s="98"/>
      <c r="O2231" s="98"/>
      <c r="P2231" s="98"/>
      <c r="Q2231" s="98"/>
      <c r="T2231" s="22">
        <v>304</v>
      </c>
    </row>
    <row r="2232" spans="1:20" ht="12.75">
      <c r="A2232" s="7">
        <v>639</v>
      </c>
      <c r="B2232" s="4" t="s">
        <v>47</v>
      </c>
      <c r="C2232" s="61">
        <f>'[4]PARTIDAS PRG'!$D303</f>
        <v>0</v>
      </c>
      <c r="E2232" s="61">
        <v>0</v>
      </c>
      <c r="F2232" s="1"/>
      <c r="G2232" s="61">
        <f>+'[4]PARTIDAS PRG'!$I303</f>
        <v>0</v>
      </c>
      <c r="H2232" s="1"/>
      <c r="I2232" s="1">
        <v>1</v>
      </c>
      <c r="K2232" s="34">
        <v>1</v>
      </c>
      <c r="L2232" s="22"/>
      <c r="M2232" s="22"/>
      <c r="N2232" s="98"/>
      <c r="O2232" s="98"/>
      <c r="P2232" s="98"/>
      <c r="Q2232" s="98"/>
      <c r="T2232" s="22">
        <v>305</v>
      </c>
    </row>
    <row r="2233" spans="1:20" ht="12.75">
      <c r="A2233" s="7"/>
      <c r="C2233" s="61"/>
      <c r="E2233" s="61"/>
      <c r="F2233" s="1"/>
      <c r="G2233" s="61"/>
      <c r="H2233" s="1"/>
      <c r="I2233" s="1"/>
      <c r="K2233" s="22"/>
      <c r="L2233" s="22"/>
      <c r="M2233" s="22"/>
      <c r="N2233" s="98"/>
      <c r="O2233" s="98"/>
      <c r="P2233" s="98"/>
      <c r="Q2233" s="98"/>
    </row>
    <row r="2234" spans="1:20">
      <c r="A2234" s="7">
        <v>64</v>
      </c>
      <c r="B2234" s="4" t="s">
        <v>402</v>
      </c>
      <c r="C2234" s="61"/>
      <c r="E2234" s="61"/>
      <c r="F2234" s="1"/>
      <c r="G2234" s="61"/>
      <c r="H2234" s="1"/>
      <c r="I2234" s="1"/>
    </row>
    <row r="2235" spans="1:20">
      <c r="A2235" s="7">
        <v>640</v>
      </c>
      <c r="B2235" s="4" t="s">
        <v>402</v>
      </c>
      <c r="C2235" s="61">
        <f>'[4]PARTIDAS PRG'!$D304</f>
        <v>0</v>
      </c>
      <c r="E2235" s="61">
        <v>0</v>
      </c>
      <c r="F2235" s="1"/>
      <c r="G2235" s="61">
        <f>+'[4]PARTIDAS PRG'!$I304</f>
        <v>0</v>
      </c>
      <c r="H2235" s="1"/>
      <c r="I2235" s="1">
        <v>1</v>
      </c>
      <c r="T2235" s="22">
        <v>306</v>
      </c>
    </row>
    <row r="2236" spans="1:20" ht="12.75">
      <c r="A2236" s="7">
        <v>641</v>
      </c>
      <c r="B2236" s="4" t="s">
        <v>48</v>
      </c>
      <c r="C2236" s="61">
        <f>'[4]PARTIDAS PRG'!$D305</f>
        <v>0</v>
      </c>
      <c r="E2236" s="61">
        <v>0</v>
      </c>
      <c r="F2236" s="1"/>
      <c r="G2236" s="61">
        <f>+'[4]PARTIDAS PRG'!$I305</f>
        <v>0</v>
      </c>
      <c r="H2236" s="1"/>
      <c r="I2236" s="66"/>
      <c r="J2236" s="60">
        <v>101074.499194</v>
      </c>
      <c r="K2236" s="22"/>
      <c r="L2236" s="14">
        <v>22</v>
      </c>
      <c r="M2236" s="15"/>
      <c r="N2236" s="98"/>
      <c r="O2236" s="98"/>
      <c r="P2236" s="98"/>
      <c r="Q2236" s="98"/>
    </row>
    <row r="2237" spans="1:20" ht="12.75">
      <c r="A2237" s="7"/>
      <c r="C2237" s="61"/>
      <c r="E2237" s="61"/>
      <c r="F2237" s="1"/>
      <c r="G2237" s="61"/>
      <c r="H2237" s="1"/>
      <c r="I2237" s="1"/>
      <c r="K2237" s="22"/>
      <c r="L2237" s="22"/>
      <c r="M2237" s="22"/>
      <c r="N2237" s="98"/>
      <c r="O2237" s="98"/>
      <c r="P2237" s="98"/>
      <c r="Q2237" s="98"/>
    </row>
    <row r="2238" spans="1:20" ht="12.75">
      <c r="A2238" s="7">
        <v>65</v>
      </c>
      <c r="B2238" s="4" t="s">
        <v>462</v>
      </c>
      <c r="C2238" s="61"/>
      <c r="E2238" s="61"/>
      <c r="F2238" s="1"/>
      <c r="G2238" s="61"/>
      <c r="H2238" s="1"/>
      <c r="I2238" s="21"/>
      <c r="J2238" s="6"/>
      <c r="K2238" s="22"/>
      <c r="L2238" s="22"/>
      <c r="M2238" s="22"/>
      <c r="N2238" s="98"/>
      <c r="O2238" s="98"/>
      <c r="P2238" s="98"/>
      <c r="Q2238" s="98"/>
    </row>
    <row r="2239" spans="1:20" ht="12.75">
      <c r="A2239" s="7" t="s">
        <v>380</v>
      </c>
      <c r="B2239" s="4" t="s">
        <v>382</v>
      </c>
      <c r="C2239" s="61">
        <f>'[4]PARTIDAS PRG'!$D306</f>
        <v>0</v>
      </c>
      <c r="E2239" s="61">
        <v>0</v>
      </c>
      <c r="F2239" s="1"/>
      <c r="G2239" s="61">
        <f>+'[4]PARTIDAS PRG'!$I306</f>
        <v>0</v>
      </c>
      <c r="H2239" s="1"/>
      <c r="I2239" s="1"/>
      <c r="K2239" s="22"/>
      <c r="L2239" s="22"/>
      <c r="M2239" s="22"/>
      <c r="N2239" s="98"/>
      <c r="O2239" s="98"/>
      <c r="P2239" s="98"/>
      <c r="Q2239" s="98"/>
    </row>
    <row r="2240" spans="1:20" ht="12.75">
      <c r="A2240" s="4" t="s">
        <v>381</v>
      </c>
      <c r="B2240" s="4" t="s">
        <v>383</v>
      </c>
      <c r="C2240" s="61">
        <v>0</v>
      </c>
      <c r="E2240" s="61">
        <v>0</v>
      </c>
      <c r="F2240" s="1"/>
      <c r="G2240" s="61"/>
      <c r="H2240" s="1"/>
      <c r="I2240" s="1"/>
      <c r="K2240" s="22"/>
      <c r="L2240" s="22"/>
      <c r="M2240" s="22"/>
      <c r="N2240" s="98"/>
      <c r="O2240" s="98"/>
      <c r="P2240" s="98"/>
      <c r="Q2240" s="98"/>
    </row>
    <row r="2241" spans="1:17" ht="12.75">
      <c r="A2241" s="7"/>
      <c r="E2241" s="61"/>
      <c r="F2241" s="1"/>
      <c r="G2241" s="61"/>
      <c r="H2241" s="1"/>
      <c r="I2241" s="1"/>
      <c r="K2241" s="22"/>
      <c r="L2241" s="22"/>
      <c r="M2241" s="22"/>
      <c r="N2241" s="98"/>
      <c r="O2241" s="98"/>
      <c r="P2241" s="98"/>
      <c r="Q2241" s="98"/>
    </row>
    <row r="2242" spans="1:17" ht="12.75">
      <c r="B2242" s="5" t="s">
        <v>289</v>
      </c>
      <c r="C2242" s="5"/>
      <c r="D2242" s="14">
        <f>SUM(C2207:C2240)</f>
        <v>137854.32</v>
      </c>
      <c r="E2242" s="61"/>
      <c r="F2242" s="14">
        <v>733079.4</v>
      </c>
      <c r="G2242" s="62"/>
      <c r="H2242" s="60">
        <f>SUM(G2207:G2239)</f>
        <v>0</v>
      </c>
      <c r="I2242" s="1"/>
      <c r="K2242" s="22"/>
      <c r="L2242" s="22"/>
      <c r="M2242" s="22"/>
      <c r="N2242" s="98"/>
      <c r="O2242" s="98"/>
      <c r="P2242" s="98"/>
      <c r="Q2242" s="98"/>
    </row>
    <row r="2243" spans="1:17" ht="12.75">
      <c r="E2243" s="61"/>
      <c r="F2243" s="1"/>
      <c r="G2243" s="61"/>
      <c r="H2243" s="1"/>
      <c r="I2243" s="1">
        <v>1</v>
      </c>
      <c r="K2243" s="19">
        <v>1</v>
      </c>
      <c r="L2243" s="22"/>
      <c r="M2243" s="22"/>
      <c r="N2243" s="98"/>
      <c r="O2243" s="98"/>
      <c r="P2243" s="98"/>
      <c r="Q2243" s="98"/>
    </row>
    <row r="2244" spans="1:17" ht="12.75">
      <c r="A2244" s="6" t="s">
        <v>290</v>
      </c>
      <c r="B2244" s="6"/>
      <c r="C2244" s="6"/>
      <c r="D2244" s="6"/>
      <c r="E2244" s="61"/>
      <c r="F2244" s="1"/>
      <c r="G2244" s="61"/>
      <c r="H2244" s="1"/>
      <c r="I2244" s="1"/>
      <c r="K2244" s="19"/>
      <c r="L2244" s="22"/>
      <c r="M2244" s="22"/>
      <c r="N2244" s="98"/>
      <c r="O2244" s="98"/>
      <c r="P2244" s="98"/>
      <c r="Q2244" s="98"/>
    </row>
    <row r="2245" spans="1:17" ht="12.75">
      <c r="E2245" s="4"/>
      <c r="G2245" s="4"/>
      <c r="I2245" s="1"/>
      <c r="K2245" s="19"/>
      <c r="L2245" s="22"/>
      <c r="M2245" s="22"/>
      <c r="N2245" s="98"/>
      <c r="O2245" s="98"/>
      <c r="P2245" s="98"/>
      <c r="Q2245" s="98"/>
    </row>
    <row r="2246" spans="1:17" ht="12.75">
      <c r="A2246" s="7">
        <v>70</v>
      </c>
      <c r="B2246" s="4" t="s">
        <v>318</v>
      </c>
      <c r="E2246" s="4"/>
      <c r="G2246" s="4"/>
      <c r="I2246" s="1">
        <v>1</v>
      </c>
      <c r="K2246" s="19">
        <v>1</v>
      </c>
      <c r="L2246" s="22"/>
      <c r="M2246" s="22"/>
      <c r="N2246" s="98"/>
      <c r="O2246" s="98"/>
      <c r="P2246" s="98"/>
      <c r="Q2246" s="98"/>
    </row>
    <row r="2247" spans="1:17" ht="12.75">
      <c r="A2247" s="7">
        <v>700</v>
      </c>
      <c r="B2247" s="4" t="s">
        <v>318</v>
      </c>
      <c r="C2247" s="61">
        <v>0</v>
      </c>
      <c r="D2247" s="1"/>
      <c r="E2247" s="61">
        <v>0</v>
      </c>
      <c r="F2247" s="1"/>
      <c r="G2247" s="61">
        <v>1</v>
      </c>
      <c r="H2247" s="1"/>
      <c r="I2247" s="1"/>
      <c r="K2247" s="19"/>
      <c r="L2247" s="22"/>
      <c r="M2247" s="22"/>
      <c r="N2247" s="98"/>
      <c r="O2247" s="98"/>
      <c r="P2247" s="98"/>
      <c r="Q2247" s="98"/>
    </row>
    <row r="2248" spans="1:17" ht="12.75">
      <c r="A2248" s="7"/>
      <c r="C2248" s="61"/>
      <c r="D2248" s="1"/>
      <c r="E2248" s="61"/>
      <c r="F2248" s="1"/>
      <c r="G2248" s="61"/>
      <c r="H2248" s="1"/>
      <c r="I2248" s="1"/>
      <c r="K2248" s="19"/>
      <c r="L2248" s="22"/>
      <c r="M2248" s="22"/>
      <c r="N2248" s="98"/>
      <c r="O2248" s="98"/>
      <c r="P2248" s="98"/>
      <c r="Q2248" s="98"/>
    </row>
    <row r="2249" spans="1:17" ht="12.75">
      <c r="A2249" s="7">
        <v>73</v>
      </c>
      <c r="B2249" s="4" t="s">
        <v>403</v>
      </c>
      <c r="C2249" s="61"/>
      <c r="D2249" s="1"/>
      <c r="E2249" s="61"/>
      <c r="F2249" s="1"/>
      <c r="G2249" s="61"/>
      <c r="H2249" s="1"/>
      <c r="I2249" s="1">
        <v>1</v>
      </c>
      <c r="K2249" s="19">
        <v>1</v>
      </c>
      <c r="L2249" s="22"/>
      <c r="M2249" s="22"/>
      <c r="N2249" s="98"/>
      <c r="O2249" s="98"/>
      <c r="P2249" s="98"/>
      <c r="Q2249" s="98"/>
    </row>
    <row r="2250" spans="1:17" ht="12.75">
      <c r="A2250" s="7">
        <v>730</v>
      </c>
      <c r="B2250" s="4" t="s">
        <v>404</v>
      </c>
      <c r="C2250" s="61">
        <v>0</v>
      </c>
      <c r="D2250" s="1"/>
      <c r="E2250" s="61">
        <v>0</v>
      </c>
      <c r="F2250" s="1"/>
      <c r="G2250" s="61">
        <v>1</v>
      </c>
      <c r="H2250" s="1"/>
      <c r="I2250" s="1"/>
      <c r="K2250" s="19"/>
      <c r="L2250" s="22"/>
      <c r="M2250" s="22"/>
      <c r="N2250" s="98"/>
      <c r="O2250" s="98"/>
      <c r="P2250" s="98"/>
      <c r="Q2250" s="98"/>
    </row>
    <row r="2251" spans="1:17" ht="12.75">
      <c r="A2251" s="7"/>
      <c r="C2251" s="61"/>
      <c r="D2251" s="1"/>
      <c r="E2251" s="61"/>
      <c r="F2251" s="1"/>
      <c r="G2251" s="61"/>
      <c r="H2251" s="1"/>
      <c r="I2251" s="1"/>
      <c r="K2251" s="19"/>
      <c r="L2251" s="22"/>
      <c r="M2251" s="22"/>
      <c r="N2251" s="98"/>
      <c r="O2251" s="98"/>
      <c r="P2251" s="98"/>
      <c r="Q2251" s="98"/>
    </row>
    <row r="2252" spans="1:17" ht="12.75">
      <c r="A2252" s="7">
        <v>74</v>
      </c>
      <c r="B2252" s="4" t="s">
        <v>49</v>
      </c>
      <c r="C2252" s="61"/>
      <c r="D2252" s="1"/>
      <c r="E2252" s="61"/>
      <c r="F2252" s="1"/>
      <c r="G2252" s="61"/>
      <c r="H2252" s="1"/>
      <c r="I2252" s="1">
        <v>1</v>
      </c>
      <c r="K2252" s="19">
        <v>1</v>
      </c>
      <c r="L2252" s="22"/>
      <c r="M2252" s="22"/>
      <c r="N2252" s="98"/>
      <c r="O2252" s="98"/>
      <c r="P2252" s="98"/>
      <c r="Q2252" s="98"/>
    </row>
    <row r="2253" spans="1:17" ht="12.75">
      <c r="A2253" s="7">
        <v>740</v>
      </c>
      <c r="B2253" s="4" t="s">
        <v>50</v>
      </c>
      <c r="C2253" s="61">
        <v>0</v>
      </c>
      <c r="D2253" s="1"/>
      <c r="E2253" s="61">
        <v>0</v>
      </c>
      <c r="F2253" s="1"/>
      <c r="G2253" s="61">
        <v>1</v>
      </c>
      <c r="H2253" s="1"/>
      <c r="I2253" s="1"/>
      <c r="K2253" s="19"/>
      <c r="L2253" s="22"/>
      <c r="M2253" s="22"/>
      <c r="N2253" s="98"/>
      <c r="O2253" s="98"/>
      <c r="P2253" s="98"/>
      <c r="Q2253" s="98"/>
    </row>
    <row r="2254" spans="1:17" ht="12.75">
      <c r="A2254" s="7"/>
      <c r="C2254" s="61"/>
      <c r="D2254" s="1"/>
      <c r="E2254" s="61"/>
      <c r="F2254" s="1"/>
      <c r="G2254" s="61"/>
      <c r="H2254" s="1"/>
      <c r="I2254" s="1"/>
      <c r="K2254" s="19"/>
      <c r="L2254" s="22"/>
      <c r="M2254" s="22"/>
      <c r="N2254" s="98"/>
      <c r="O2254" s="98"/>
      <c r="P2254" s="98"/>
      <c r="Q2254" s="98"/>
    </row>
    <row r="2255" spans="1:17" ht="12.75">
      <c r="A2255" s="7">
        <v>75</v>
      </c>
      <c r="B2255" s="4" t="s">
        <v>291</v>
      </c>
      <c r="C2255" s="61"/>
      <c r="D2255" s="1"/>
      <c r="E2255" s="61"/>
      <c r="F2255" s="1"/>
      <c r="G2255" s="61"/>
      <c r="H2255" s="1"/>
      <c r="I2255" s="1">
        <v>1</v>
      </c>
      <c r="K2255" s="19">
        <v>1</v>
      </c>
      <c r="L2255" s="22"/>
      <c r="M2255" s="22"/>
      <c r="N2255" s="98"/>
      <c r="O2255" s="98"/>
      <c r="P2255" s="98"/>
      <c r="Q2255" s="98"/>
    </row>
    <row r="2256" spans="1:17" ht="12.75">
      <c r="A2256" s="7">
        <v>750</v>
      </c>
      <c r="B2256" s="4" t="s">
        <v>51</v>
      </c>
      <c r="C2256" s="61">
        <v>0</v>
      </c>
      <c r="D2256" s="1"/>
      <c r="E2256" s="61">
        <v>0</v>
      </c>
      <c r="F2256" s="1"/>
      <c r="G2256" s="61">
        <v>1</v>
      </c>
      <c r="H2256" s="1"/>
      <c r="I2256" s="1"/>
      <c r="K2256" s="19"/>
      <c r="L2256" s="22"/>
      <c r="M2256" s="22"/>
      <c r="N2256" s="98"/>
      <c r="O2256" s="98"/>
      <c r="P2256" s="98"/>
      <c r="Q2256" s="98"/>
    </row>
    <row r="2257" spans="1:17" ht="12.75">
      <c r="A2257" s="7"/>
      <c r="C2257" s="61"/>
      <c r="D2257" s="1"/>
      <c r="E2257" s="61"/>
      <c r="F2257" s="1"/>
      <c r="G2257" s="61"/>
      <c r="H2257" s="1"/>
      <c r="I2257" s="1"/>
      <c r="K2257" s="19"/>
      <c r="L2257" s="22"/>
      <c r="M2257" s="22"/>
      <c r="N2257" s="98"/>
      <c r="O2257" s="98"/>
      <c r="P2257" s="98"/>
      <c r="Q2257" s="98"/>
    </row>
    <row r="2258" spans="1:17" ht="12.75">
      <c r="A2258" s="7">
        <v>76</v>
      </c>
      <c r="B2258" s="4" t="s">
        <v>282</v>
      </c>
      <c r="C2258" s="61"/>
      <c r="D2258" s="1"/>
      <c r="E2258" s="61"/>
      <c r="F2258" s="1"/>
      <c r="G2258" s="61"/>
      <c r="H2258" s="1"/>
      <c r="I2258" s="1">
        <v>1</v>
      </c>
      <c r="K2258" s="19">
        <v>1</v>
      </c>
      <c r="L2258" s="22"/>
      <c r="M2258" s="22"/>
      <c r="N2258" s="98"/>
      <c r="O2258" s="98"/>
      <c r="P2258" s="98"/>
      <c r="Q2258" s="98"/>
    </row>
    <row r="2259" spans="1:17" ht="12.75">
      <c r="A2259" s="7">
        <v>762</v>
      </c>
      <c r="B2259" s="4" t="s">
        <v>283</v>
      </c>
      <c r="C2259" s="61">
        <v>0</v>
      </c>
      <c r="D2259" s="1"/>
      <c r="E2259" s="61">
        <v>0</v>
      </c>
      <c r="F2259" s="1"/>
      <c r="G2259" s="61">
        <v>1</v>
      </c>
      <c r="H2259" s="1"/>
      <c r="I2259" s="1"/>
      <c r="K2259" s="19"/>
      <c r="L2259" s="22"/>
      <c r="M2259" s="22"/>
      <c r="N2259" s="98"/>
      <c r="O2259" s="98"/>
      <c r="P2259" s="98"/>
      <c r="Q2259" s="98"/>
    </row>
    <row r="2260" spans="1:17" ht="12.75">
      <c r="A2260" s="7"/>
      <c r="C2260" s="61"/>
      <c r="D2260" s="1"/>
      <c r="E2260" s="61"/>
      <c r="F2260" s="1"/>
      <c r="G2260" s="61"/>
      <c r="H2260" s="1"/>
      <c r="I2260" s="1"/>
      <c r="K2260" s="19"/>
      <c r="L2260" s="22"/>
      <c r="M2260" s="22"/>
      <c r="N2260" s="98"/>
      <c r="O2260" s="98"/>
      <c r="P2260" s="98"/>
      <c r="Q2260" s="98"/>
    </row>
    <row r="2261" spans="1:17" ht="12.75">
      <c r="A2261" s="7">
        <v>77</v>
      </c>
      <c r="B2261" s="4" t="s">
        <v>309</v>
      </c>
      <c r="C2261" s="61"/>
      <c r="D2261" s="1"/>
      <c r="E2261" s="61"/>
      <c r="F2261" s="1"/>
      <c r="G2261" s="61"/>
      <c r="H2261" s="1"/>
      <c r="I2261" s="1">
        <v>1</v>
      </c>
      <c r="K2261" s="19">
        <v>1</v>
      </c>
      <c r="L2261" s="22"/>
      <c r="M2261" s="22"/>
      <c r="N2261" s="98"/>
      <c r="O2261" s="98"/>
      <c r="P2261" s="98"/>
      <c r="Q2261" s="98"/>
    </row>
    <row r="2262" spans="1:17" ht="12.75">
      <c r="A2262" s="7">
        <v>770</v>
      </c>
      <c r="B2262" s="4" t="s">
        <v>405</v>
      </c>
      <c r="C2262" s="61">
        <v>0</v>
      </c>
      <c r="D2262" s="1"/>
      <c r="E2262" s="61">
        <v>0</v>
      </c>
      <c r="F2262" s="1"/>
      <c r="G2262" s="61">
        <v>0</v>
      </c>
      <c r="H2262" s="1"/>
      <c r="I2262" s="1"/>
      <c r="K2262" s="22"/>
      <c r="L2262" s="22"/>
      <c r="M2262" s="22"/>
      <c r="N2262" s="98"/>
      <c r="O2262" s="98"/>
      <c r="P2262" s="98"/>
      <c r="Q2262" s="98"/>
    </row>
    <row r="2263" spans="1:17" ht="12.75">
      <c r="A2263" s="7"/>
      <c r="C2263" s="61"/>
      <c r="D2263" s="1"/>
      <c r="E2263" s="61"/>
      <c r="F2263" s="1"/>
      <c r="G2263" s="61"/>
      <c r="H2263" s="1"/>
      <c r="I2263" s="66"/>
      <c r="J2263" s="60">
        <v>7</v>
      </c>
      <c r="K2263" s="22"/>
      <c r="L2263" s="14">
        <v>7</v>
      </c>
      <c r="M2263" s="15"/>
      <c r="N2263" s="98"/>
      <c r="O2263" s="98"/>
      <c r="P2263" s="98"/>
      <c r="Q2263" s="98"/>
    </row>
    <row r="2264" spans="1:17" ht="13.5" thickBot="1">
      <c r="A2264" s="7">
        <v>78</v>
      </c>
      <c r="B2264" s="4" t="s">
        <v>310</v>
      </c>
      <c r="C2264" s="61"/>
      <c r="D2264" s="1"/>
      <c r="E2264" s="61"/>
      <c r="F2264" s="1"/>
      <c r="G2264" s="61"/>
      <c r="H2264" s="1"/>
      <c r="I2264" s="1"/>
      <c r="K2264" s="22"/>
      <c r="L2264" s="22"/>
      <c r="M2264" s="22"/>
      <c r="N2264" s="98"/>
      <c r="O2264" s="98"/>
      <c r="P2264" s="98"/>
      <c r="Q2264" s="98"/>
    </row>
    <row r="2265" spans="1:17" ht="13.5" thickBot="1">
      <c r="A2265" s="7">
        <v>789</v>
      </c>
      <c r="B2265" s="4" t="s">
        <v>406</v>
      </c>
      <c r="C2265" s="61">
        <v>0</v>
      </c>
      <c r="D2265" s="1"/>
      <c r="E2265" s="61">
        <v>0</v>
      </c>
      <c r="F2265" s="1"/>
      <c r="G2265" s="61">
        <v>1</v>
      </c>
      <c r="H2265" s="1"/>
      <c r="I2265" s="66"/>
      <c r="J2265" s="60">
        <v>1111636.991134</v>
      </c>
      <c r="K2265" s="22"/>
      <c r="L2265" s="72">
        <v>73.5</v>
      </c>
      <c r="M2265" s="15"/>
      <c r="N2265" s="98"/>
      <c r="O2265" s="98"/>
      <c r="P2265" s="98"/>
      <c r="Q2265" s="98"/>
    </row>
    <row r="2266" spans="1:17">
      <c r="C2266" s="61"/>
      <c r="D2266" s="1"/>
      <c r="E2266" s="61"/>
      <c r="F2266" s="1"/>
      <c r="G2266" s="61"/>
      <c r="H2266" s="1"/>
      <c r="I2266" s="1"/>
      <c r="K2266" s="22"/>
      <c r="L2266" s="22"/>
      <c r="M2266" s="22"/>
    </row>
    <row r="2267" spans="1:17" ht="12.75">
      <c r="B2267" s="5" t="s">
        <v>243</v>
      </c>
      <c r="C2267" s="62"/>
      <c r="D2267" s="60">
        <f>SUM(C2247:C2265)</f>
        <v>0</v>
      </c>
      <c r="E2267" s="62"/>
      <c r="F2267" s="60">
        <v>0</v>
      </c>
      <c r="G2267" s="62"/>
      <c r="H2267" s="60">
        <f>SUM(G2247:G2265)</f>
        <v>6</v>
      </c>
      <c r="I2267" s="1"/>
      <c r="K2267" s="22"/>
      <c r="L2267" s="22"/>
      <c r="M2267" s="22"/>
      <c r="N2267" s="98"/>
      <c r="O2267" s="98"/>
      <c r="P2267" s="98"/>
      <c r="Q2267" s="98"/>
    </row>
    <row r="2268" spans="1:17" ht="12.75">
      <c r="E2268" s="61"/>
      <c r="F2268" s="1"/>
      <c r="G2268" s="61"/>
      <c r="H2268" s="1"/>
      <c r="I2268" s="1"/>
      <c r="K2268" s="22"/>
      <c r="L2268" s="22"/>
      <c r="M2268" s="22"/>
      <c r="N2268" s="98"/>
      <c r="O2268" s="98"/>
      <c r="P2268" s="98"/>
      <c r="Q2268" s="98"/>
    </row>
    <row r="2269" spans="1:17" ht="12.75">
      <c r="B2269" s="5" t="s">
        <v>16</v>
      </c>
      <c r="C2269" s="5"/>
      <c r="D2269" s="60">
        <f>+D2267+D2242+D2202+D2188</f>
        <v>1187713.2384000001</v>
      </c>
      <c r="E2269" s="62"/>
      <c r="F2269" s="60">
        <v>1844213.1800000002</v>
      </c>
      <c r="G2269" s="62"/>
      <c r="H2269" s="60">
        <f>+H2267+H2242+H2202+H2188</f>
        <v>1159149.2242282222</v>
      </c>
      <c r="I2269" s="1"/>
      <c r="K2269" s="22"/>
      <c r="L2269" s="22"/>
      <c r="M2269" s="22"/>
      <c r="N2269" s="98"/>
      <c r="O2269" s="98"/>
      <c r="P2269" s="98"/>
      <c r="Q2269" s="98"/>
    </row>
    <row r="2270" spans="1:17" ht="12.75">
      <c r="E2270" s="61"/>
      <c r="F2270" s="1"/>
      <c r="G2270" s="61"/>
      <c r="H2270" s="1"/>
      <c r="I2270" s="1"/>
      <c r="K2270" s="22"/>
      <c r="L2270" s="22"/>
      <c r="M2270" s="22"/>
      <c r="N2270" s="98"/>
      <c r="O2270" s="98"/>
      <c r="P2270" s="98"/>
      <c r="Q2270" s="98"/>
    </row>
    <row r="2271" spans="1:17" ht="12.75">
      <c r="A2271" s="6" t="s">
        <v>8</v>
      </c>
      <c r="E2271" s="61"/>
      <c r="F2271" s="1"/>
      <c r="G2271" s="61"/>
      <c r="H2271" s="1"/>
      <c r="I2271" s="1"/>
      <c r="K2271" s="22"/>
      <c r="L2271" s="22"/>
      <c r="M2271" s="22"/>
      <c r="N2271" s="98"/>
      <c r="O2271" s="98"/>
      <c r="P2271" s="98"/>
      <c r="Q2271" s="98"/>
    </row>
    <row r="2272" spans="1:17" ht="12.75">
      <c r="A2272" s="6"/>
      <c r="E2272" s="61"/>
      <c r="F2272" s="1"/>
      <c r="G2272" s="61"/>
      <c r="H2272" s="1"/>
      <c r="I2272" s="1"/>
      <c r="K2272" s="22"/>
      <c r="L2272" s="22"/>
      <c r="M2272" s="22"/>
      <c r="N2272" s="98"/>
      <c r="O2272" s="98"/>
      <c r="P2272" s="98"/>
      <c r="Q2272" s="98"/>
    </row>
    <row r="2273" spans="1:17" ht="12.75">
      <c r="A2273" s="6" t="s">
        <v>257</v>
      </c>
      <c r="E2273" s="61"/>
      <c r="F2273" s="1"/>
      <c r="G2273" s="61"/>
      <c r="H2273" s="1"/>
      <c r="I2273" s="1">
        <v>1</v>
      </c>
      <c r="K2273" s="19">
        <v>1</v>
      </c>
      <c r="L2273" s="22"/>
      <c r="M2273" s="22"/>
      <c r="N2273" s="98"/>
      <c r="O2273" s="98"/>
      <c r="P2273" s="98"/>
      <c r="Q2273" s="98"/>
    </row>
    <row r="2274" spans="1:17" ht="12.75">
      <c r="E2274" s="61"/>
      <c r="F2274" s="1"/>
      <c r="G2274" s="4"/>
      <c r="I2274" s="1">
        <v>1</v>
      </c>
      <c r="K2274" s="19">
        <v>1</v>
      </c>
      <c r="L2274" s="22"/>
      <c r="M2274" s="22"/>
      <c r="N2274" s="98"/>
      <c r="O2274" s="98"/>
      <c r="P2274" s="98"/>
      <c r="Q2274" s="98"/>
    </row>
    <row r="2275" spans="1:17" ht="12.75">
      <c r="A2275" s="7">
        <v>20</v>
      </c>
      <c r="B2275" s="4" t="s">
        <v>153</v>
      </c>
      <c r="E2275" s="61"/>
      <c r="F2275" s="1"/>
      <c r="G2275" s="4"/>
      <c r="I2275" s="1">
        <v>1</v>
      </c>
      <c r="K2275" s="19">
        <v>1</v>
      </c>
      <c r="L2275" s="22"/>
      <c r="M2275" s="22"/>
      <c r="N2275" s="98"/>
      <c r="O2275" s="98"/>
      <c r="P2275" s="98"/>
      <c r="Q2275" s="98"/>
    </row>
    <row r="2276" spans="1:17" ht="12.75">
      <c r="A2276" s="7">
        <v>200</v>
      </c>
      <c r="B2276" s="4" t="s">
        <v>407</v>
      </c>
      <c r="C2276" s="61">
        <v>0</v>
      </c>
      <c r="D2276" s="1"/>
      <c r="E2276" s="61">
        <v>0</v>
      </c>
      <c r="F2276" s="1"/>
      <c r="G2276" s="61">
        <v>0</v>
      </c>
      <c r="H2276" s="1"/>
      <c r="I2276" s="1">
        <v>1</v>
      </c>
      <c r="K2276" s="19">
        <v>1</v>
      </c>
      <c r="L2276" s="22"/>
      <c r="M2276" s="22"/>
      <c r="N2276" s="98"/>
      <c r="O2276" s="98"/>
      <c r="P2276" s="98"/>
      <c r="Q2276" s="98"/>
    </row>
    <row r="2277" spans="1:17" ht="12.75">
      <c r="A2277" s="7">
        <v>202</v>
      </c>
      <c r="B2277" s="4" t="s">
        <v>408</v>
      </c>
      <c r="C2277" s="61">
        <v>0</v>
      </c>
      <c r="D2277" s="1"/>
      <c r="E2277" s="61">
        <v>0</v>
      </c>
      <c r="F2277" s="1"/>
      <c r="G2277" s="61">
        <v>0</v>
      </c>
      <c r="H2277" s="1"/>
      <c r="I2277" s="1">
        <v>1</v>
      </c>
      <c r="K2277" s="19">
        <v>1</v>
      </c>
      <c r="L2277" s="22"/>
      <c r="M2277" s="22"/>
      <c r="N2277" s="98"/>
      <c r="O2277" s="98"/>
      <c r="P2277" s="98"/>
      <c r="Q2277" s="98"/>
    </row>
    <row r="2278" spans="1:17" ht="12.75">
      <c r="A2278" s="7">
        <v>203</v>
      </c>
      <c r="B2278" s="4" t="s">
        <v>409</v>
      </c>
      <c r="C2278" s="61">
        <v>0</v>
      </c>
      <c r="D2278" s="1"/>
      <c r="E2278" s="61">
        <v>0</v>
      </c>
      <c r="F2278" s="1"/>
      <c r="G2278" s="61">
        <v>0</v>
      </c>
      <c r="H2278" s="1"/>
      <c r="I2278" s="1">
        <v>1</v>
      </c>
      <c r="K2278" s="19">
        <v>1</v>
      </c>
      <c r="L2278" s="22"/>
      <c r="M2278" s="22"/>
      <c r="N2278" s="98"/>
      <c r="O2278" s="98"/>
      <c r="P2278" s="98"/>
      <c r="Q2278" s="98"/>
    </row>
    <row r="2279" spans="1:17" ht="12.75">
      <c r="A2279" s="7">
        <v>204</v>
      </c>
      <c r="B2279" s="4" t="s">
        <v>410</v>
      </c>
      <c r="C2279" s="61">
        <v>0</v>
      </c>
      <c r="D2279" s="1"/>
      <c r="E2279" s="61">
        <v>0</v>
      </c>
      <c r="F2279" s="1"/>
      <c r="G2279" s="61">
        <v>0</v>
      </c>
      <c r="H2279" s="1"/>
      <c r="I2279" s="1">
        <v>0.5</v>
      </c>
      <c r="K2279" s="19">
        <v>0.5</v>
      </c>
      <c r="L2279" s="22"/>
      <c r="M2279" s="22"/>
      <c r="N2279" s="98"/>
      <c r="O2279" s="98"/>
      <c r="P2279" s="98"/>
      <c r="Q2279" s="98"/>
    </row>
    <row r="2280" spans="1:17" ht="12.75">
      <c r="A2280" s="7">
        <v>205</v>
      </c>
      <c r="B2280" s="4" t="s">
        <v>411</v>
      </c>
      <c r="C2280" s="61">
        <v>0</v>
      </c>
      <c r="D2280" s="1"/>
      <c r="E2280" s="61">
        <v>0</v>
      </c>
      <c r="F2280" s="1"/>
      <c r="G2280" s="61">
        <v>0</v>
      </c>
      <c r="H2280" s="1"/>
      <c r="I2280" s="1"/>
      <c r="K2280" s="19"/>
      <c r="L2280" s="22"/>
      <c r="M2280" s="22"/>
      <c r="N2280" s="98"/>
      <c r="O2280" s="98"/>
      <c r="P2280" s="98"/>
      <c r="Q2280" s="98"/>
    </row>
    <row r="2281" spans="1:17" ht="12.75">
      <c r="A2281" s="7">
        <v>206</v>
      </c>
      <c r="B2281" s="4" t="s">
        <v>412</v>
      </c>
      <c r="C2281" s="61">
        <v>0</v>
      </c>
      <c r="D2281" s="1"/>
      <c r="E2281" s="61">
        <v>0</v>
      </c>
      <c r="F2281" s="1"/>
      <c r="G2281" s="61">
        <v>0</v>
      </c>
      <c r="H2281" s="1"/>
      <c r="I2281" s="1"/>
      <c r="K2281" s="19"/>
      <c r="L2281" s="22"/>
      <c r="M2281" s="22"/>
      <c r="N2281" s="98"/>
      <c r="O2281" s="98"/>
      <c r="P2281" s="98"/>
      <c r="Q2281" s="98"/>
    </row>
    <row r="2282" spans="1:17" ht="12.75">
      <c r="A2282" s="7">
        <v>208</v>
      </c>
      <c r="B2282" s="4" t="s">
        <v>413</v>
      </c>
      <c r="C2282" s="61">
        <v>0</v>
      </c>
      <c r="D2282" s="1"/>
      <c r="E2282" s="61">
        <v>0</v>
      </c>
      <c r="F2282" s="1"/>
      <c r="G2282" s="61">
        <v>0</v>
      </c>
      <c r="H2282" s="1"/>
      <c r="I2282" s="1">
        <v>1</v>
      </c>
      <c r="K2282" s="19">
        <v>1</v>
      </c>
      <c r="L2282" s="22"/>
      <c r="M2282" s="22"/>
      <c r="N2282" s="98"/>
      <c r="O2282" s="98"/>
      <c r="P2282" s="98"/>
      <c r="Q2282" s="98"/>
    </row>
    <row r="2283" spans="1:17" ht="12.75">
      <c r="A2283" s="7">
        <v>209</v>
      </c>
      <c r="B2283" s="4" t="s">
        <v>101</v>
      </c>
      <c r="C2283" s="61">
        <v>0</v>
      </c>
      <c r="D2283" s="1"/>
      <c r="E2283" s="61">
        <v>0</v>
      </c>
      <c r="F2283" s="1"/>
      <c r="G2283" s="61">
        <v>0</v>
      </c>
      <c r="H2283" s="1"/>
      <c r="I2283" s="1">
        <v>1</v>
      </c>
      <c r="K2283" s="19">
        <v>1</v>
      </c>
      <c r="L2283" s="22"/>
      <c r="M2283" s="22"/>
      <c r="N2283" s="98"/>
      <c r="O2283" s="98"/>
      <c r="P2283" s="98"/>
      <c r="Q2283" s="98"/>
    </row>
    <row r="2284" spans="1:17" ht="12.75">
      <c r="A2284" s="7"/>
      <c r="C2284" s="61"/>
      <c r="D2284" s="1"/>
      <c r="E2284" s="61"/>
      <c r="F2284" s="1"/>
      <c r="G2284" s="61"/>
      <c r="H2284" s="1"/>
      <c r="I2284" s="1">
        <v>1</v>
      </c>
      <c r="K2284" s="19">
        <v>1</v>
      </c>
      <c r="L2284" s="22"/>
      <c r="M2284" s="22"/>
      <c r="N2284" s="98"/>
      <c r="O2284" s="98"/>
      <c r="P2284" s="98"/>
      <c r="Q2284" s="98"/>
    </row>
    <row r="2285" spans="1:17" ht="12.75">
      <c r="A2285" s="7">
        <v>21</v>
      </c>
      <c r="B2285" s="4" t="s">
        <v>261</v>
      </c>
      <c r="C2285" s="61"/>
      <c r="D2285" s="1"/>
      <c r="E2285" s="61"/>
      <c r="F2285" s="1"/>
      <c r="G2285" s="61"/>
      <c r="H2285" s="1"/>
      <c r="I2285" s="1">
        <v>1</v>
      </c>
      <c r="K2285" s="19">
        <v>1</v>
      </c>
      <c r="L2285" s="22"/>
      <c r="M2285" s="22"/>
      <c r="N2285" s="98"/>
      <c r="O2285" s="98"/>
      <c r="P2285" s="98"/>
      <c r="Q2285" s="98"/>
    </row>
    <row r="2286" spans="1:17" ht="12.75">
      <c r="A2286" s="7">
        <v>210</v>
      </c>
      <c r="B2286" s="4" t="s">
        <v>414</v>
      </c>
      <c r="C2286" s="61">
        <v>0</v>
      </c>
      <c r="D2286" s="1"/>
      <c r="E2286" s="61">
        <v>0</v>
      </c>
      <c r="F2286" s="1"/>
      <c r="G2286" s="61">
        <v>0</v>
      </c>
      <c r="H2286" s="1"/>
      <c r="I2286" s="1">
        <v>1</v>
      </c>
      <c r="K2286" s="19">
        <v>1</v>
      </c>
      <c r="L2286" s="22"/>
      <c r="M2286" s="22"/>
      <c r="N2286" s="98"/>
      <c r="O2286" s="98"/>
      <c r="P2286" s="98"/>
      <c r="Q2286" s="98"/>
    </row>
    <row r="2287" spans="1:17" ht="12.75">
      <c r="A2287" s="7">
        <v>212</v>
      </c>
      <c r="B2287" s="4" t="s">
        <v>415</v>
      </c>
      <c r="C2287" s="61">
        <v>0</v>
      </c>
      <c r="D2287" s="1"/>
      <c r="E2287" s="61">
        <v>0</v>
      </c>
      <c r="F2287" s="1"/>
      <c r="G2287" s="61">
        <v>0</v>
      </c>
      <c r="H2287" s="1"/>
      <c r="I2287" s="1">
        <v>1</v>
      </c>
      <c r="K2287" s="19">
        <v>1</v>
      </c>
      <c r="L2287" s="22"/>
      <c r="M2287" s="22"/>
      <c r="N2287" s="98"/>
      <c r="O2287" s="98"/>
      <c r="P2287" s="98"/>
      <c r="Q2287" s="98"/>
    </row>
    <row r="2288" spans="1:17" ht="12.75">
      <c r="A2288" s="7">
        <v>213</v>
      </c>
      <c r="B2288" s="4" t="s">
        <v>416</v>
      </c>
      <c r="C2288" s="61">
        <v>0</v>
      </c>
      <c r="D2288" s="1"/>
      <c r="E2288" s="61">
        <v>0</v>
      </c>
      <c r="F2288" s="1"/>
      <c r="G2288" s="61">
        <v>0</v>
      </c>
      <c r="H2288" s="1"/>
      <c r="I2288" s="1">
        <v>1</v>
      </c>
      <c r="K2288" s="19">
        <v>1</v>
      </c>
      <c r="L2288" s="22"/>
      <c r="M2288" s="22"/>
      <c r="N2288" s="98"/>
      <c r="O2288" s="98"/>
      <c r="P2288" s="98"/>
      <c r="Q2288" s="98"/>
    </row>
    <row r="2289" spans="1:17" ht="12.75">
      <c r="A2289" s="7">
        <v>214</v>
      </c>
      <c r="B2289" s="4" t="s">
        <v>417</v>
      </c>
      <c r="C2289" s="61">
        <v>0</v>
      </c>
      <c r="D2289" s="1"/>
      <c r="E2289" s="61">
        <v>0</v>
      </c>
      <c r="F2289" s="1"/>
      <c r="G2289" s="61">
        <v>0</v>
      </c>
      <c r="H2289" s="1"/>
      <c r="I2289" s="1"/>
      <c r="K2289" s="19"/>
      <c r="L2289" s="22"/>
      <c r="M2289" s="22"/>
      <c r="N2289" s="98"/>
      <c r="O2289" s="98"/>
      <c r="P2289" s="98"/>
      <c r="Q2289" s="98"/>
    </row>
    <row r="2290" spans="1:17" ht="12.75">
      <c r="A2290" s="7">
        <v>215</v>
      </c>
      <c r="B2290" s="4" t="s">
        <v>418</v>
      </c>
      <c r="C2290" s="61">
        <v>0</v>
      </c>
      <c r="D2290" s="1"/>
      <c r="E2290" s="61">
        <v>0</v>
      </c>
      <c r="F2290" s="1"/>
      <c r="G2290" s="61">
        <v>0</v>
      </c>
      <c r="H2290" s="1"/>
      <c r="I2290" s="1"/>
      <c r="K2290" s="19"/>
      <c r="L2290" s="22"/>
      <c r="M2290" s="22"/>
      <c r="N2290" s="98"/>
      <c r="O2290" s="98"/>
      <c r="P2290" s="98"/>
      <c r="Q2290" s="98"/>
    </row>
    <row r="2291" spans="1:17" ht="12.75">
      <c r="A2291" s="7">
        <v>216</v>
      </c>
      <c r="B2291" s="4" t="s">
        <v>419</v>
      </c>
      <c r="C2291" s="61">
        <v>0</v>
      </c>
      <c r="D2291" s="1"/>
      <c r="E2291" s="61">
        <v>0</v>
      </c>
      <c r="F2291" s="1"/>
      <c r="G2291" s="61">
        <v>0</v>
      </c>
      <c r="H2291" s="1"/>
      <c r="I2291" s="1"/>
      <c r="K2291" s="19"/>
      <c r="L2291" s="22"/>
      <c r="M2291" s="22"/>
      <c r="N2291" s="98"/>
      <c r="O2291" s="98"/>
      <c r="P2291" s="98"/>
      <c r="Q2291" s="98"/>
    </row>
    <row r="2292" spans="1:17" ht="12.75">
      <c r="A2292" s="7">
        <v>219</v>
      </c>
      <c r="B2292" s="4" t="s">
        <v>420</v>
      </c>
      <c r="C2292" s="61">
        <v>0</v>
      </c>
      <c r="D2292" s="1"/>
      <c r="E2292" s="61">
        <v>0</v>
      </c>
      <c r="F2292" s="1"/>
      <c r="G2292" s="61">
        <v>0</v>
      </c>
      <c r="H2292" s="1"/>
      <c r="I2292" s="1">
        <v>1</v>
      </c>
      <c r="K2292" s="19">
        <v>1</v>
      </c>
      <c r="L2292" s="22"/>
      <c r="M2292" s="22"/>
      <c r="N2292" s="98"/>
      <c r="O2292" s="98"/>
      <c r="P2292" s="98"/>
      <c r="Q2292" s="98"/>
    </row>
    <row r="2293" spans="1:17" ht="12.75">
      <c r="C2293" s="61"/>
      <c r="D2293" s="1"/>
      <c r="E2293" s="61"/>
      <c r="F2293" s="1"/>
      <c r="G2293" s="61"/>
      <c r="H2293" s="1"/>
      <c r="I2293" s="1">
        <v>1</v>
      </c>
      <c r="K2293" s="19">
        <v>1</v>
      </c>
      <c r="L2293" s="22"/>
      <c r="M2293" s="22"/>
      <c r="N2293" s="98"/>
      <c r="O2293" s="98"/>
      <c r="P2293" s="98"/>
      <c r="Q2293" s="98"/>
    </row>
    <row r="2294" spans="1:17" ht="12.75">
      <c r="A2294" s="7">
        <v>22</v>
      </c>
      <c r="B2294" s="4" t="s">
        <v>262</v>
      </c>
      <c r="C2294" s="61"/>
      <c r="D2294" s="1"/>
      <c r="E2294" s="61"/>
      <c r="F2294" s="1"/>
      <c r="G2294" s="61"/>
      <c r="H2294" s="1"/>
      <c r="I2294" s="1">
        <v>1</v>
      </c>
      <c r="K2294" s="19">
        <v>1</v>
      </c>
      <c r="L2294" s="22"/>
      <c r="M2294" s="22"/>
      <c r="N2294" s="98"/>
      <c r="O2294" s="98"/>
      <c r="P2294" s="98"/>
      <c r="Q2294" s="98"/>
    </row>
    <row r="2295" spans="1:17" ht="12.75">
      <c r="A2295" s="7">
        <v>220</v>
      </c>
      <c r="B2295" s="4" t="s">
        <v>263</v>
      </c>
      <c r="C2295" s="61">
        <v>0</v>
      </c>
      <c r="D2295" s="1"/>
      <c r="E2295" s="61">
        <v>0</v>
      </c>
      <c r="F2295" s="1"/>
      <c r="G2295" s="61"/>
      <c r="H2295" s="1"/>
      <c r="I2295" s="1"/>
      <c r="K2295" s="19"/>
      <c r="L2295" s="22"/>
      <c r="M2295" s="22"/>
      <c r="N2295" s="98"/>
      <c r="O2295" s="98"/>
      <c r="P2295" s="98"/>
      <c r="Q2295" s="98"/>
    </row>
    <row r="2296" spans="1:17" ht="12.75">
      <c r="A2296" s="7" t="s">
        <v>355</v>
      </c>
      <c r="B2296" s="4" t="s">
        <v>358</v>
      </c>
      <c r="C2296" s="61">
        <v>0</v>
      </c>
      <c r="D2296" s="1"/>
      <c r="E2296" s="61">
        <v>0</v>
      </c>
      <c r="F2296" s="1"/>
      <c r="G2296" s="61">
        <v>0</v>
      </c>
      <c r="H2296" s="1"/>
      <c r="I2296" s="1">
        <v>1</v>
      </c>
      <c r="K2296" s="19">
        <v>1</v>
      </c>
      <c r="L2296" s="22"/>
      <c r="M2296" s="22"/>
      <c r="N2296" s="98"/>
      <c r="O2296" s="98"/>
      <c r="P2296" s="98"/>
      <c r="Q2296" s="98"/>
    </row>
    <row r="2297" spans="1:17" ht="12.75">
      <c r="A2297" s="7" t="s">
        <v>356</v>
      </c>
      <c r="B2297" s="4" t="s">
        <v>359</v>
      </c>
      <c r="C2297" s="61">
        <v>0</v>
      </c>
      <c r="D2297" s="1"/>
      <c r="E2297" s="61">
        <v>0</v>
      </c>
      <c r="F2297" s="1"/>
      <c r="G2297" s="61">
        <v>0</v>
      </c>
      <c r="H2297" s="1"/>
      <c r="I2297" s="1">
        <v>1</v>
      </c>
      <c r="K2297" s="19">
        <v>1</v>
      </c>
      <c r="L2297" s="22"/>
      <c r="M2297" s="22"/>
      <c r="N2297" s="98"/>
      <c r="O2297" s="98"/>
      <c r="P2297" s="98"/>
      <c r="Q2297" s="98"/>
    </row>
    <row r="2298" spans="1:17" ht="12.75">
      <c r="A2298" s="7" t="s">
        <v>264</v>
      </c>
      <c r="B2298" s="4" t="s">
        <v>360</v>
      </c>
      <c r="C2298" s="61">
        <v>0</v>
      </c>
      <c r="D2298" s="1"/>
      <c r="E2298" s="61">
        <v>0</v>
      </c>
      <c r="F2298" s="1"/>
      <c r="G2298" s="61">
        <v>0</v>
      </c>
      <c r="H2298" s="1"/>
      <c r="I2298" s="1">
        <v>1</v>
      </c>
      <c r="K2298" s="19">
        <v>1</v>
      </c>
      <c r="L2298" s="22"/>
      <c r="M2298" s="22"/>
      <c r="N2298" s="98"/>
      <c r="O2298" s="98"/>
      <c r="P2298" s="98"/>
      <c r="Q2298" s="98"/>
    </row>
    <row r="2299" spans="1:17" ht="12.75">
      <c r="A2299" s="7">
        <v>221</v>
      </c>
      <c r="B2299" s="4" t="s">
        <v>265</v>
      </c>
      <c r="C2299" s="61"/>
      <c r="D2299" s="1"/>
      <c r="E2299" s="61"/>
      <c r="F2299" s="1"/>
      <c r="G2299" s="61"/>
      <c r="H2299" s="1"/>
      <c r="I2299" s="1">
        <v>1</v>
      </c>
      <c r="K2299" s="19">
        <v>1</v>
      </c>
      <c r="L2299" s="22"/>
      <c r="M2299" s="22"/>
      <c r="N2299" s="98"/>
      <c r="O2299" s="98"/>
      <c r="P2299" s="98"/>
      <c r="Q2299" s="98"/>
    </row>
    <row r="2300" spans="1:17" ht="12.75">
      <c r="A2300" s="7" t="s">
        <v>41</v>
      </c>
      <c r="B2300" s="4" t="s">
        <v>363</v>
      </c>
      <c r="C2300" s="61">
        <f>+[1]Pre2018!$C$328</f>
        <v>832628.56</v>
      </c>
      <c r="D2300" s="1"/>
      <c r="E2300" s="61">
        <v>541338.37</v>
      </c>
      <c r="F2300" s="1"/>
      <c r="G2300" s="61">
        <v>142808.57225369819</v>
      </c>
      <c r="H2300" s="1"/>
      <c r="I2300" s="1">
        <v>1</v>
      </c>
      <c r="K2300" s="19">
        <v>1</v>
      </c>
      <c r="L2300" s="22"/>
      <c r="M2300" s="22"/>
      <c r="N2300" s="98"/>
      <c r="O2300" s="98"/>
      <c r="P2300" s="98"/>
      <c r="Q2300" s="98"/>
    </row>
    <row r="2301" spans="1:17" ht="12.75">
      <c r="A2301" s="7" t="s">
        <v>266</v>
      </c>
      <c r="B2301" s="4" t="s">
        <v>364</v>
      </c>
      <c r="C2301" s="61">
        <f>+[1]Pre2018!$C$335</f>
        <v>0</v>
      </c>
      <c r="D2301" s="1"/>
      <c r="E2301" s="61">
        <v>0</v>
      </c>
      <c r="F2301" s="1"/>
      <c r="G2301" s="61">
        <v>0</v>
      </c>
      <c r="H2301" s="1"/>
      <c r="I2301" s="1">
        <v>1</v>
      </c>
      <c r="K2301" s="19">
        <v>1</v>
      </c>
      <c r="L2301" s="22"/>
      <c r="M2301" s="22"/>
      <c r="N2301" s="98"/>
      <c r="O2301" s="98"/>
      <c r="P2301" s="98"/>
      <c r="Q2301" s="98"/>
    </row>
    <row r="2302" spans="1:17" ht="12.75">
      <c r="A2302" s="7" t="s">
        <v>267</v>
      </c>
      <c r="B2302" s="4" t="s">
        <v>393</v>
      </c>
      <c r="C2302" s="61">
        <v>0</v>
      </c>
      <c r="D2302" s="1"/>
      <c r="E2302" s="61">
        <v>0</v>
      </c>
      <c r="F2302" s="1"/>
      <c r="G2302" s="61">
        <v>0</v>
      </c>
      <c r="H2302" s="1"/>
      <c r="I2302" s="1">
        <v>271381.05255999998</v>
      </c>
      <c r="K2302" s="19">
        <v>2</v>
      </c>
      <c r="L2302" s="22"/>
      <c r="M2302" s="22"/>
      <c r="N2302" s="98"/>
      <c r="O2302" s="98"/>
      <c r="P2302" s="98"/>
      <c r="Q2302" s="98"/>
    </row>
    <row r="2303" spans="1:17" ht="12.75">
      <c r="A2303" s="7" t="s">
        <v>102</v>
      </c>
      <c r="B2303" s="4" t="s">
        <v>103</v>
      </c>
      <c r="C2303" s="61">
        <v>0</v>
      </c>
      <c r="D2303" s="1"/>
      <c r="E2303" s="61">
        <v>0</v>
      </c>
      <c r="F2303" s="1"/>
      <c r="G2303" s="61">
        <v>0</v>
      </c>
      <c r="H2303" s="1"/>
      <c r="I2303" s="1">
        <v>1</v>
      </c>
      <c r="K2303" s="19">
        <v>1</v>
      </c>
      <c r="L2303" s="22"/>
      <c r="M2303" s="22"/>
      <c r="N2303" s="98"/>
      <c r="O2303" s="98"/>
      <c r="P2303" s="98"/>
      <c r="Q2303" s="98"/>
    </row>
    <row r="2304" spans="1:17" ht="12.75">
      <c r="A2304" s="7" t="s">
        <v>268</v>
      </c>
      <c r="B2304" s="4" t="s">
        <v>394</v>
      </c>
      <c r="C2304" s="61">
        <v>0</v>
      </c>
      <c r="D2304" s="1"/>
      <c r="E2304" s="61">
        <v>0</v>
      </c>
      <c r="F2304" s="1"/>
      <c r="G2304" s="61">
        <v>0</v>
      </c>
      <c r="H2304" s="1"/>
      <c r="I2304" s="1"/>
      <c r="K2304" s="19"/>
      <c r="L2304" s="22"/>
      <c r="M2304" s="22"/>
      <c r="N2304" s="98"/>
      <c r="O2304" s="98"/>
      <c r="P2304" s="98"/>
      <c r="Q2304" s="98"/>
    </row>
    <row r="2305" spans="1:17" ht="12.75">
      <c r="A2305" s="7" t="s">
        <v>361</v>
      </c>
      <c r="B2305" s="4" t="s">
        <v>104</v>
      </c>
      <c r="C2305" s="61">
        <v>0</v>
      </c>
      <c r="D2305" s="1"/>
      <c r="E2305" s="61">
        <v>0</v>
      </c>
      <c r="F2305" s="1"/>
      <c r="G2305" s="61">
        <v>0</v>
      </c>
      <c r="H2305" s="1"/>
      <c r="I2305" s="1">
        <v>1</v>
      </c>
      <c r="K2305" s="19">
        <v>1</v>
      </c>
      <c r="L2305" s="22"/>
      <c r="M2305" s="22"/>
      <c r="N2305" s="98"/>
      <c r="O2305" s="98"/>
      <c r="P2305" s="98"/>
      <c r="Q2305" s="98"/>
    </row>
    <row r="2306" spans="1:17" ht="12.75">
      <c r="A2306" s="7" t="s">
        <v>369</v>
      </c>
      <c r="B2306" s="4" t="s">
        <v>370</v>
      </c>
      <c r="C2306" s="61">
        <v>0</v>
      </c>
      <c r="D2306" s="1"/>
      <c r="E2306" s="61">
        <v>0</v>
      </c>
      <c r="F2306" s="1"/>
      <c r="G2306" s="11">
        <v>0</v>
      </c>
      <c r="H2306" s="1"/>
      <c r="I2306" s="1"/>
      <c r="K2306" s="19"/>
      <c r="L2306" s="22"/>
      <c r="M2306" s="22"/>
      <c r="N2306" s="98"/>
      <c r="O2306" s="98"/>
      <c r="P2306" s="98"/>
      <c r="Q2306" s="98"/>
    </row>
    <row r="2307" spans="1:17" ht="12.75">
      <c r="A2307" s="7" t="s">
        <v>362</v>
      </c>
      <c r="B2307" s="4" t="s">
        <v>395</v>
      </c>
      <c r="C2307" s="61">
        <v>0</v>
      </c>
      <c r="D2307" s="1"/>
      <c r="E2307" s="61">
        <v>0</v>
      </c>
      <c r="F2307" s="1"/>
      <c r="G2307" s="61">
        <v>0</v>
      </c>
      <c r="H2307" s="1"/>
      <c r="I2307" s="1">
        <v>1</v>
      </c>
      <c r="K2307" s="19">
        <v>1</v>
      </c>
      <c r="L2307" s="22"/>
      <c r="M2307" s="22"/>
      <c r="N2307" s="98"/>
      <c r="O2307" s="98"/>
      <c r="P2307" s="98"/>
      <c r="Q2307" s="98"/>
    </row>
    <row r="2308" spans="1:17" ht="12.75">
      <c r="A2308" s="7">
        <v>222</v>
      </c>
      <c r="B2308" s="4" t="s">
        <v>269</v>
      </c>
      <c r="C2308" s="61"/>
      <c r="D2308" s="1"/>
      <c r="E2308" s="61"/>
      <c r="F2308" s="1"/>
      <c r="G2308" s="61"/>
      <c r="H2308" s="1"/>
      <c r="I2308" s="1">
        <v>1</v>
      </c>
      <c r="K2308" s="19">
        <v>1</v>
      </c>
      <c r="L2308" s="22"/>
      <c r="M2308" s="22"/>
      <c r="N2308" s="98"/>
      <c r="O2308" s="98"/>
      <c r="P2308" s="98"/>
      <c r="Q2308" s="98"/>
    </row>
    <row r="2309" spans="1:17" ht="12.75">
      <c r="A2309" s="7" t="s">
        <v>421</v>
      </c>
      <c r="B2309" s="4" t="s">
        <v>105</v>
      </c>
      <c r="C2309" s="61">
        <f>+[1]Pre2018!$C$338</f>
        <v>2400</v>
      </c>
      <c r="D2309" s="1"/>
      <c r="E2309" s="61">
        <v>720</v>
      </c>
      <c r="F2309" s="1"/>
      <c r="G2309" s="61">
        <v>1</v>
      </c>
      <c r="H2309" s="1"/>
      <c r="I2309" s="1"/>
      <c r="K2309" s="19"/>
      <c r="L2309" s="22"/>
      <c r="M2309" s="22"/>
      <c r="N2309" s="98"/>
      <c r="O2309" s="98"/>
      <c r="P2309" s="98"/>
      <c r="Q2309" s="98"/>
    </row>
    <row r="2310" spans="1:17" ht="12.75">
      <c r="A2310" s="7" t="s">
        <v>435</v>
      </c>
      <c r="B2310" s="4" t="s">
        <v>93</v>
      </c>
      <c r="C2310" s="61">
        <v>0</v>
      </c>
      <c r="D2310" s="1"/>
      <c r="E2310" s="61">
        <v>0</v>
      </c>
      <c r="F2310" s="1"/>
      <c r="G2310" s="61">
        <v>1</v>
      </c>
      <c r="H2310" s="1"/>
      <c r="I2310" s="1">
        <v>1</v>
      </c>
      <c r="K2310" s="19">
        <v>1</v>
      </c>
      <c r="L2310" s="22"/>
      <c r="M2310" s="22"/>
      <c r="N2310" s="98"/>
      <c r="O2310" s="98"/>
      <c r="P2310" s="98"/>
      <c r="Q2310" s="98"/>
    </row>
    <row r="2311" spans="1:17" ht="12.75">
      <c r="A2311" s="7" t="s">
        <v>191</v>
      </c>
      <c r="B2311" s="4" t="s">
        <v>270</v>
      </c>
      <c r="C2311" s="61">
        <v>0</v>
      </c>
      <c r="D2311" s="1"/>
      <c r="E2311" s="61">
        <v>0</v>
      </c>
      <c r="F2311" s="1"/>
      <c r="G2311" s="61">
        <v>0</v>
      </c>
      <c r="H2311" s="1"/>
      <c r="I2311" s="1">
        <v>1</v>
      </c>
      <c r="K2311" s="19">
        <v>1</v>
      </c>
      <c r="L2311" s="22"/>
      <c r="M2311" s="22"/>
      <c r="N2311" s="98"/>
      <c r="O2311" s="98"/>
      <c r="P2311" s="98"/>
      <c r="Q2311" s="98"/>
    </row>
    <row r="2312" spans="1:17" ht="12.75">
      <c r="A2312" s="7" t="s">
        <v>192</v>
      </c>
      <c r="B2312" s="4" t="s">
        <v>271</v>
      </c>
      <c r="C2312" s="61">
        <v>0</v>
      </c>
      <c r="D2312" s="1"/>
      <c r="E2312" s="61">
        <v>0</v>
      </c>
      <c r="F2312" s="1"/>
      <c r="G2312" s="61">
        <v>0</v>
      </c>
      <c r="H2312" s="1"/>
      <c r="I2312" s="1">
        <v>1</v>
      </c>
      <c r="K2312" s="19">
        <v>1</v>
      </c>
      <c r="L2312" s="22"/>
      <c r="M2312" s="22"/>
      <c r="N2312" s="98"/>
      <c r="O2312" s="98"/>
      <c r="P2312" s="98"/>
      <c r="Q2312" s="98"/>
    </row>
    <row r="2313" spans="1:17" ht="12.75">
      <c r="A2313" s="7">
        <v>225</v>
      </c>
      <c r="B2313" s="4" t="s">
        <v>272</v>
      </c>
      <c r="C2313" s="61"/>
      <c r="D2313" s="1"/>
      <c r="E2313" s="61"/>
      <c r="F2313" s="1"/>
      <c r="G2313" s="61"/>
      <c r="H2313" s="1"/>
      <c r="I2313" s="1">
        <v>0</v>
      </c>
      <c r="K2313" s="19">
        <v>0</v>
      </c>
      <c r="L2313" s="22"/>
      <c r="M2313" s="22"/>
      <c r="N2313" s="98"/>
      <c r="O2313" s="98"/>
      <c r="P2313" s="98"/>
      <c r="Q2313" s="98"/>
    </row>
    <row r="2314" spans="1:17" ht="12.75">
      <c r="A2314" s="7" t="s">
        <v>106</v>
      </c>
      <c r="B2314" s="4" t="s">
        <v>111</v>
      </c>
      <c r="C2314" s="61">
        <v>0</v>
      </c>
      <c r="D2314" s="1"/>
      <c r="E2314" s="61">
        <v>0</v>
      </c>
      <c r="F2314" s="1"/>
      <c r="G2314" s="61">
        <v>0</v>
      </c>
      <c r="H2314" s="1"/>
      <c r="I2314" s="1">
        <v>1</v>
      </c>
      <c r="K2314" s="19">
        <v>1</v>
      </c>
      <c r="L2314" s="22"/>
      <c r="M2314" s="22"/>
      <c r="N2314" s="98"/>
      <c r="O2314" s="98"/>
      <c r="P2314" s="98"/>
      <c r="Q2314" s="98"/>
    </row>
    <row r="2315" spans="1:17" ht="12.75">
      <c r="A2315" s="7" t="s">
        <v>107</v>
      </c>
      <c r="B2315" s="4" t="s">
        <v>108</v>
      </c>
      <c r="C2315" s="61">
        <v>0</v>
      </c>
      <c r="D2315" s="1"/>
      <c r="E2315" s="61">
        <v>0</v>
      </c>
      <c r="F2315" s="1"/>
      <c r="G2315" s="61">
        <v>0</v>
      </c>
      <c r="H2315" s="1"/>
      <c r="I2315" s="1"/>
      <c r="K2315" s="19"/>
      <c r="L2315" s="22"/>
      <c r="M2315" s="22"/>
      <c r="N2315" s="98"/>
      <c r="O2315" s="98"/>
      <c r="P2315" s="98"/>
      <c r="Q2315" s="98"/>
    </row>
    <row r="2316" spans="1:17" ht="12.75">
      <c r="A2316" s="7" t="s">
        <v>109</v>
      </c>
      <c r="B2316" s="4" t="s">
        <v>110</v>
      </c>
      <c r="C2316" s="61">
        <f>+[1]Pre2018!$C$340</f>
        <v>450</v>
      </c>
      <c r="D2316" s="1"/>
      <c r="E2316" s="61">
        <v>0</v>
      </c>
      <c r="F2316" s="1"/>
      <c r="G2316" s="61">
        <v>0</v>
      </c>
      <c r="H2316" s="1"/>
      <c r="I2316" s="1">
        <v>1</v>
      </c>
      <c r="K2316" s="19">
        <v>1</v>
      </c>
      <c r="L2316" s="22"/>
      <c r="M2316" s="22"/>
      <c r="N2316" s="98"/>
      <c r="O2316" s="98"/>
      <c r="P2316" s="98"/>
      <c r="Q2316" s="98"/>
    </row>
    <row r="2317" spans="1:17" ht="12.75">
      <c r="A2317" s="7" t="s">
        <v>99</v>
      </c>
      <c r="B2317" s="4" t="s">
        <v>375</v>
      </c>
      <c r="C2317" s="61">
        <v>0</v>
      </c>
      <c r="D2317" s="1"/>
      <c r="E2317" s="61">
        <v>0</v>
      </c>
      <c r="F2317" s="1"/>
      <c r="G2317" s="61">
        <v>0</v>
      </c>
      <c r="H2317" s="1"/>
      <c r="I2317" s="1">
        <v>1</v>
      </c>
      <c r="K2317" s="19">
        <v>1</v>
      </c>
      <c r="L2317" s="22"/>
      <c r="M2317" s="22"/>
      <c r="N2317" s="98"/>
      <c r="O2317" s="98"/>
      <c r="P2317" s="98"/>
      <c r="Q2317" s="98"/>
    </row>
    <row r="2318" spans="1:17" ht="12.75">
      <c r="A2318" s="7">
        <v>227</v>
      </c>
      <c r="B2318" s="4" t="s">
        <v>112</v>
      </c>
      <c r="C2318" s="61"/>
      <c r="D2318" s="1"/>
      <c r="E2318" s="61"/>
      <c r="F2318" s="1"/>
      <c r="G2318" s="61"/>
      <c r="H2318" s="1"/>
      <c r="I2318" s="1">
        <v>638968.09</v>
      </c>
      <c r="K2318" s="19">
        <v>2</v>
      </c>
      <c r="L2318" s="22"/>
      <c r="M2318" s="22"/>
      <c r="N2318" s="98"/>
      <c r="O2318" s="98"/>
      <c r="P2318" s="98"/>
      <c r="Q2318" s="98"/>
    </row>
    <row r="2319" spans="1:17" ht="12.75">
      <c r="A2319" s="7" t="s">
        <v>115</v>
      </c>
      <c r="B2319" s="4" t="s">
        <v>116</v>
      </c>
      <c r="C2319" s="61">
        <v>0</v>
      </c>
      <c r="D2319" s="1"/>
      <c r="E2319" s="61">
        <v>0</v>
      </c>
      <c r="F2319" s="1"/>
      <c r="G2319" s="61">
        <v>0</v>
      </c>
      <c r="H2319" s="1"/>
      <c r="I2319" s="1">
        <v>1</v>
      </c>
      <c r="K2319" s="19">
        <v>1</v>
      </c>
      <c r="L2319" s="22"/>
      <c r="M2319" s="22"/>
      <c r="N2319" s="98"/>
      <c r="O2319" s="98"/>
      <c r="P2319" s="98"/>
      <c r="Q2319" s="98"/>
    </row>
    <row r="2320" spans="1:17" ht="12.75">
      <c r="A2320" s="7" t="s">
        <v>117</v>
      </c>
      <c r="B2320" s="4" t="s">
        <v>118</v>
      </c>
      <c r="C2320" s="61">
        <v>0</v>
      </c>
      <c r="D2320" s="1"/>
      <c r="E2320" s="61">
        <v>0</v>
      </c>
      <c r="F2320" s="1"/>
      <c r="G2320" s="61">
        <v>0</v>
      </c>
      <c r="H2320" s="1"/>
      <c r="I2320" s="1"/>
      <c r="K2320" s="22"/>
      <c r="L2320" s="22"/>
      <c r="M2320" s="22"/>
      <c r="N2320" s="98"/>
      <c r="O2320" s="98"/>
      <c r="P2320" s="98"/>
      <c r="Q2320" s="98"/>
    </row>
    <row r="2321" spans="1:40" ht="12.75">
      <c r="A2321" s="7" t="s">
        <v>119</v>
      </c>
      <c r="B2321" s="4" t="s">
        <v>120</v>
      </c>
      <c r="C2321" s="61">
        <v>0</v>
      </c>
      <c r="D2321" s="1"/>
      <c r="E2321" s="61">
        <v>0</v>
      </c>
      <c r="F2321" s="1"/>
      <c r="G2321" s="61">
        <v>0</v>
      </c>
      <c r="H2321" s="1"/>
      <c r="I2321" s="66"/>
      <c r="J2321" s="60">
        <v>910385.64256000007</v>
      </c>
      <c r="K2321" s="22"/>
      <c r="L2321" s="14">
        <v>40.5</v>
      </c>
      <c r="M2321" s="15"/>
      <c r="N2321" s="98"/>
      <c r="O2321" s="98"/>
      <c r="P2321" s="98"/>
      <c r="Q2321" s="98"/>
    </row>
    <row r="2322" spans="1:40" ht="12.75">
      <c r="A2322" s="7" t="s">
        <v>113</v>
      </c>
      <c r="B2322" s="4" t="s">
        <v>114</v>
      </c>
      <c r="C2322" s="61">
        <f>[1]Pre2018!$C$341+[1]Pre2018!$C$346+[3]RESUMEN!$F$48</f>
        <v>1161632.69</v>
      </c>
      <c r="D2322" s="1"/>
      <c r="E2322" s="61">
        <v>356293.14</v>
      </c>
      <c r="F2322" s="1"/>
      <c r="G2322" s="61">
        <v>272113.51</v>
      </c>
      <c r="H2322" s="1"/>
      <c r="I2322" s="21"/>
      <c r="J2322" s="6"/>
      <c r="K2322" s="22"/>
      <c r="L2322" s="22"/>
      <c r="M2322" s="22"/>
      <c r="N2322" s="98"/>
      <c r="O2322" s="98"/>
      <c r="P2322" s="98"/>
      <c r="Q2322" s="98"/>
      <c r="AN2322" s="4" t="s">
        <v>506</v>
      </c>
    </row>
    <row r="2323" spans="1:40" ht="12.75">
      <c r="C2323" s="61"/>
      <c r="D2323" s="1"/>
      <c r="E2323" s="61"/>
      <c r="F2323" s="1"/>
      <c r="G2323" s="61"/>
      <c r="H2323" s="1"/>
      <c r="I2323" s="1"/>
      <c r="K2323" s="22"/>
      <c r="L2323" s="22"/>
      <c r="M2323" s="22"/>
      <c r="N2323" s="98"/>
      <c r="O2323" s="98"/>
      <c r="P2323" s="98"/>
      <c r="Q2323" s="98"/>
    </row>
    <row r="2324" spans="1:40" ht="12.75">
      <c r="B2324" s="5" t="s">
        <v>279</v>
      </c>
      <c r="C2324" s="61"/>
      <c r="D2324" s="14">
        <f>SUM(C2276:C2322)</f>
        <v>1997111.25</v>
      </c>
      <c r="E2324" s="61"/>
      <c r="F2324" s="14">
        <v>898351.51</v>
      </c>
      <c r="G2324" s="62"/>
      <c r="H2324" s="60">
        <f>SUM(G2276:G2322)</f>
        <v>414924.0822536982</v>
      </c>
      <c r="I2324" s="1"/>
      <c r="L2324" s="22"/>
      <c r="M2324" s="22"/>
      <c r="N2324" s="98"/>
      <c r="O2324" s="98"/>
      <c r="P2324" s="98"/>
      <c r="Q2324" s="98"/>
    </row>
    <row r="2325" spans="1:40" ht="12.75">
      <c r="E2325" s="61"/>
      <c r="F2325" s="1"/>
      <c r="G2325" s="61"/>
      <c r="H2325" s="1"/>
      <c r="I2325" s="1">
        <v>1</v>
      </c>
      <c r="K2325" s="45">
        <v>1</v>
      </c>
      <c r="L2325" s="22"/>
      <c r="M2325" s="22"/>
      <c r="N2325" s="98"/>
      <c r="O2325" s="98"/>
      <c r="P2325" s="98"/>
      <c r="Q2325" s="98"/>
    </row>
    <row r="2326" spans="1:40" ht="12.75">
      <c r="A2326" s="6" t="s">
        <v>281</v>
      </c>
      <c r="B2326" s="6"/>
      <c r="C2326" s="6"/>
      <c r="D2326" s="6"/>
      <c r="E2326" s="61"/>
      <c r="F2326" s="1"/>
      <c r="G2326" s="61"/>
      <c r="H2326" s="1"/>
      <c r="I2326" s="1"/>
      <c r="K2326" s="45"/>
      <c r="L2326" s="22"/>
      <c r="M2326" s="22"/>
      <c r="N2326" s="98"/>
      <c r="O2326" s="98"/>
      <c r="P2326" s="98"/>
      <c r="Q2326" s="98"/>
    </row>
    <row r="2327" spans="1:40" ht="12.75">
      <c r="E2327" s="61"/>
      <c r="F2327" s="1"/>
      <c r="G2327" s="4"/>
      <c r="I2327" s="1"/>
      <c r="K2327" s="45"/>
      <c r="L2327" s="22"/>
      <c r="M2327" s="22"/>
      <c r="N2327" s="98"/>
      <c r="O2327" s="98"/>
      <c r="P2327" s="98"/>
      <c r="Q2327" s="98"/>
    </row>
    <row r="2328" spans="1:40" ht="12.75">
      <c r="A2328" s="7">
        <v>44</v>
      </c>
      <c r="B2328" s="4" t="s">
        <v>43</v>
      </c>
      <c r="E2328" s="61"/>
      <c r="F2328" s="1"/>
      <c r="G2328" s="4"/>
      <c r="I2328" s="1">
        <v>1</v>
      </c>
      <c r="K2328" s="45">
        <v>1</v>
      </c>
      <c r="L2328" s="22"/>
      <c r="M2328" s="22"/>
      <c r="N2328" s="98"/>
      <c r="O2328" s="98"/>
      <c r="P2328" s="98"/>
      <c r="Q2328" s="98"/>
    </row>
    <row r="2329" spans="1:40" ht="12.75">
      <c r="A2329" s="7">
        <v>443</v>
      </c>
      <c r="B2329" s="4" t="s">
        <v>49</v>
      </c>
      <c r="C2329" s="61">
        <v>0</v>
      </c>
      <c r="D2329" s="1"/>
      <c r="E2329" s="61">
        <v>0</v>
      </c>
      <c r="F2329" s="1"/>
      <c r="G2329" s="61">
        <v>1</v>
      </c>
      <c r="H2329" s="1"/>
      <c r="I2329" s="1"/>
      <c r="K2329" s="45"/>
      <c r="L2329" s="22"/>
      <c r="M2329" s="22"/>
      <c r="N2329" s="98"/>
      <c r="O2329" s="98"/>
      <c r="P2329" s="98"/>
      <c r="Q2329" s="98"/>
    </row>
    <row r="2330" spans="1:40" ht="12.75">
      <c r="C2330" s="61"/>
      <c r="D2330" s="1"/>
      <c r="E2330" s="61"/>
      <c r="F2330" s="1"/>
      <c r="G2330" s="61"/>
      <c r="H2330" s="1"/>
      <c r="I2330" s="1"/>
      <c r="K2330" s="45"/>
      <c r="L2330" s="22"/>
      <c r="M2330" s="22"/>
      <c r="N2330" s="98"/>
      <c r="O2330" s="98"/>
      <c r="P2330" s="98"/>
      <c r="Q2330" s="98"/>
    </row>
    <row r="2331" spans="1:40" ht="12.75">
      <c r="A2331" s="7">
        <v>46</v>
      </c>
      <c r="B2331" s="4" t="s">
        <v>282</v>
      </c>
      <c r="C2331" s="61"/>
      <c r="D2331" s="1"/>
      <c r="E2331" s="61"/>
      <c r="F2331" s="1"/>
      <c r="G2331" s="61"/>
      <c r="H2331" s="1"/>
      <c r="I2331" s="1">
        <v>1</v>
      </c>
      <c r="K2331" s="45">
        <v>1</v>
      </c>
      <c r="L2331" s="22"/>
      <c r="M2331" s="22"/>
      <c r="N2331" s="98"/>
      <c r="O2331" s="98"/>
      <c r="P2331" s="98"/>
      <c r="Q2331" s="98"/>
    </row>
    <row r="2332" spans="1:40" ht="12.75">
      <c r="A2332" s="7">
        <v>462</v>
      </c>
      <c r="B2332" s="4" t="s">
        <v>283</v>
      </c>
      <c r="C2332" s="61">
        <v>0</v>
      </c>
      <c r="D2332" s="1"/>
      <c r="E2332" s="61">
        <v>0</v>
      </c>
      <c r="F2332" s="1"/>
      <c r="G2332" s="61">
        <v>1</v>
      </c>
      <c r="H2332" s="1"/>
      <c r="I2332" s="1">
        <v>1</v>
      </c>
      <c r="K2332" s="45">
        <v>1</v>
      </c>
      <c r="L2332" s="22"/>
      <c r="M2332" s="22"/>
      <c r="N2332" s="98"/>
      <c r="O2332" s="98"/>
      <c r="P2332" s="98"/>
      <c r="Q2332" s="98"/>
    </row>
    <row r="2333" spans="1:40" ht="12.75">
      <c r="C2333" s="61"/>
      <c r="D2333" s="1"/>
      <c r="E2333" s="61"/>
      <c r="F2333" s="1"/>
      <c r="G2333" s="61"/>
      <c r="H2333" s="1"/>
      <c r="I2333" s="1"/>
      <c r="K2333" s="22"/>
      <c r="L2333" s="22"/>
      <c r="M2333" s="22"/>
      <c r="N2333" s="98"/>
      <c r="O2333" s="98"/>
      <c r="P2333" s="98"/>
      <c r="Q2333" s="98"/>
    </row>
    <row r="2334" spans="1:40" ht="12.75">
      <c r="A2334" s="7">
        <v>48</v>
      </c>
      <c r="B2334" s="4" t="s">
        <v>284</v>
      </c>
      <c r="C2334" s="61"/>
      <c r="D2334" s="1"/>
      <c r="E2334" s="61"/>
      <c r="F2334" s="1"/>
      <c r="G2334" s="61"/>
      <c r="H2334" s="1"/>
      <c r="I2334" s="66"/>
      <c r="J2334" s="60">
        <v>4</v>
      </c>
      <c r="K2334" s="22"/>
      <c r="L2334" s="46">
        <v>4</v>
      </c>
      <c r="M2334" s="58"/>
      <c r="N2334" s="98"/>
      <c r="O2334" s="98"/>
      <c r="P2334" s="98"/>
      <c r="Q2334" s="98"/>
    </row>
    <row r="2335" spans="1:40" ht="12.75">
      <c r="A2335" s="7">
        <v>482</v>
      </c>
      <c r="B2335" s="4" t="s">
        <v>397</v>
      </c>
      <c r="C2335" s="61">
        <v>0</v>
      </c>
      <c r="D2335" s="1"/>
      <c r="E2335" s="61">
        <v>0</v>
      </c>
      <c r="F2335" s="1"/>
      <c r="G2335" s="61">
        <v>1</v>
      </c>
      <c r="H2335" s="1"/>
      <c r="I2335" s="1"/>
      <c r="K2335" s="22"/>
      <c r="L2335" s="22"/>
      <c r="M2335" s="22"/>
      <c r="N2335" s="98"/>
      <c r="O2335" s="98"/>
      <c r="P2335" s="98"/>
      <c r="Q2335" s="98"/>
    </row>
    <row r="2336" spans="1:40" ht="12.75">
      <c r="A2336" s="7">
        <v>489</v>
      </c>
      <c r="B2336" s="4" t="s">
        <v>227</v>
      </c>
      <c r="C2336" s="61">
        <v>0</v>
      </c>
      <c r="D2336" s="1"/>
      <c r="E2336" s="61">
        <v>0</v>
      </c>
      <c r="F2336" s="1"/>
      <c r="G2336" s="61">
        <v>1</v>
      </c>
      <c r="H2336" s="1"/>
      <c r="I2336" s="21"/>
      <c r="J2336" s="6"/>
      <c r="K2336" s="22"/>
      <c r="L2336" s="22"/>
      <c r="M2336" s="22"/>
      <c r="N2336" s="98"/>
      <c r="O2336" s="98"/>
      <c r="P2336" s="98"/>
      <c r="Q2336" s="98"/>
    </row>
    <row r="2337" spans="1:20" ht="12.75">
      <c r="C2337" s="61"/>
      <c r="D2337" s="1"/>
      <c r="E2337" s="61"/>
      <c r="F2337" s="1"/>
      <c r="G2337" s="61"/>
      <c r="H2337" s="1"/>
      <c r="I2337" s="1"/>
      <c r="K2337" s="22"/>
      <c r="L2337" s="22"/>
      <c r="M2337" s="22"/>
      <c r="N2337" s="98"/>
      <c r="O2337" s="98"/>
      <c r="P2337" s="98"/>
      <c r="Q2337" s="98"/>
    </row>
    <row r="2338" spans="1:20" ht="12.75">
      <c r="B2338" s="5" t="s">
        <v>236</v>
      </c>
      <c r="C2338" s="62"/>
      <c r="D2338" s="60">
        <f>SUM(C2329:C2337)</f>
        <v>0</v>
      </c>
      <c r="E2338" s="62"/>
      <c r="F2338" s="60">
        <v>0</v>
      </c>
      <c r="G2338" s="62"/>
      <c r="H2338" s="60">
        <f>SUM(G2329:G2337)</f>
        <v>4</v>
      </c>
      <c r="I2338" s="1"/>
      <c r="L2338" s="22"/>
      <c r="M2338" s="22"/>
      <c r="N2338" s="98"/>
      <c r="O2338" s="98"/>
      <c r="P2338" s="98"/>
      <c r="Q2338" s="98"/>
    </row>
    <row r="2339" spans="1:20" ht="12.75">
      <c r="E2339" s="61"/>
      <c r="F2339" s="1"/>
      <c r="G2339" s="61"/>
      <c r="H2339" s="1"/>
      <c r="I2339" s="1">
        <v>1</v>
      </c>
      <c r="K2339" s="34">
        <v>1</v>
      </c>
      <c r="L2339" s="22"/>
      <c r="M2339" s="22"/>
      <c r="N2339" s="98"/>
      <c r="O2339" s="98"/>
      <c r="P2339" s="98"/>
      <c r="Q2339" s="98"/>
      <c r="T2339" s="22">
        <v>307</v>
      </c>
    </row>
    <row r="2340" spans="1:20" ht="12.75">
      <c r="A2340" s="6" t="s">
        <v>285</v>
      </c>
      <c r="B2340" s="6"/>
      <c r="C2340" s="6"/>
      <c r="D2340" s="6"/>
      <c r="E2340" s="61"/>
      <c r="F2340" s="1"/>
      <c r="G2340" s="61"/>
      <c r="H2340" s="1"/>
      <c r="I2340" s="1">
        <v>1</v>
      </c>
      <c r="K2340" s="34">
        <v>1</v>
      </c>
      <c r="L2340" s="22"/>
      <c r="M2340" s="22"/>
      <c r="N2340" s="98"/>
      <c r="O2340" s="98"/>
      <c r="P2340" s="98"/>
      <c r="Q2340" s="98"/>
      <c r="T2340" s="22">
        <v>308</v>
      </c>
    </row>
    <row r="2341" spans="1:20" ht="12.75">
      <c r="E2341" s="61"/>
      <c r="F2341" s="1"/>
      <c r="G2341" s="4"/>
      <c r="I2341" s="1"/>
      <c r="K2341" s="34"/>
      <c r="L2341" s="22"/>
      <c r="M2341" s="22"/>
      <c r="N2341" s="98"/>
      <c r="O2341" s="98"/>
      <c r="P2341" s="98"/>
      <c r="Q2341" s="98"/>
    </row>
    <row r="2342" spans="1:20" ht="12.75">
      <c r="A2342" s="7">
        <v>60</v>
      </c>
      <c r="B2342" s="4" t="s">
        <v>316</v>
      </c>
      <c r="E2342" s="61"/>
      <c r="F2342" s="1"/>
      <c r="G2342" s="4"/>
      <c r="I2342" s="1"/>
      <c r="K2342" s="34"/>
      <c r="L2342" s="22"/>
      <c r="M2342" s="22"/>
      <c r="N2342" s="98"/>
      <c r="O2342" s="98"/>
      <c r="P2342" s="98"/>
      <c r="Q2342" s="98"/>
    </row>
    <row r="2343" spans="1:20" ht="12.75">
      <c r="A2343" s="7">
        <v>600</v>
      </c>
      <c r="B2343" s="4" t="s">
        <v>398</v>
      </c>
      <c r="C2343" s="61">
        <f>'[4]PARTIDAS PRG'!$D307</f>
        <v>0</v>
      </c>
      <c r="E2343" s="61">
        <v>0</v>
      </c>
      <c r="F2343" s="1"/>
      <c r="G2343" s="61">
        <f>+'[4]PARTIDAS PRG'!$I307</f>
        <v>0</v>
      </c>
      <c r="H2343" s="1"/>
      <c r="I2343" s="1">
        <v>1</v>
      </c>
      <c r="K2343" s="34">
        <v>1</v>
      </c>
      <c r="L2343" s="22"/>
      <c r="M2343" s="22"/>
      <c r="N2343" s="98"/>
      <c r="O2343" s="98"/>
      <c r="P2343" s="98"/>
      <c r="Q2343" s="98"/>
      <c r="T2343" s="22">
        <v>309</v>
      </c>
    </row>
    <row r="2344" spans="1:20" ht="12.75">
      <c r="A2344" s="7">
        <v>609</v>
      </c>
      <c r="B2344" s="4" t="s">
        <v>399</v>
      </c>
      <c r="C2344" s="61">
        <f>'[4]PARTIDAS PRG'!$D308</f>
        <v>0</v>
      </c>
      <c r="E2344" s="61">
        <v>0</v>
      </c>
      <c r="F2344" s="1"/>
      <c r="G2344" s="61">
        <f>+'[4]PARTIDAS PRG'!$I308</f>
        <v>0</v>
      </c>
      <c r="H2344" s="1"/>
      <c r="I2344" s="1">
        <v>1</v>
      </c>
      <c r="K2344" s="34">
        <v>1</v>
      </c>
      <c r="L2344" s="22"/>
      <c r="M2344" s="22"/>
      <c r="N2344" s="98"/>
      <c r="O2344" s="98"/>
      <c r="P2344" s="98"/>
      <c r="Q2344" s="98"/>
      <c r="T2344" s="22">
        <v>310</v>
      </c>
    </row>
    <row r="2345" spans="1:20" ht="12.75">
      <c r="A2345" s="7"/>
      <c r="C2345" s="61"/>
      <c r="E2345" s="61"/>
      <c r="F2345" s="1"/>
      <c r="G2345" s="61"/>
      <c r="H2345" s="1"/>
      <c r="I2345" s="1"/>
      <c r="K2345" s="34"/>
      <c r="L2345" s="22"/>
      <c r="M2345" s="22"/>
      <c r="N2345" s="98"/>
      <c r="O2345" s="98"/>
      <c r="P2345" s="98"/>
      <c r="Q2345" s="98"/>
    </row>
    <row r="2346" spans="1:20" ht="12.75">
      <c r="A2346" s="7">
        <v>61</v>
      </c>
      <c r="B2346" s="4" t="s">
        <v>401</v>
      </c>
      <c r="C2346" s="61"/>
      <c r="E2346" s="61"/>
      <c r="F2346" s="1"/>
      <c r="G2346" s="61"/>
      <c r="H2346" s="1"/>
      <c r="I2346" s="1"/>
      <c r="K2346" s="34"/>
      <c r="L2346" s="22"/>
      <c r="M2346" s="22"/>
      <c r="N2346" s="98"/>
      <c r="O2346" s="98"/>
      <c r="P2346" s="98"/>
      <c r="Q2346" s="98"/>
    </row>
    <row r="2347" spans="1:20" ht="12.75">
      <c r="A2347" s="7">
        <v>610</v>
      </c>
      <c r="B2347" s="4" t="s">
        <v>398</v>
      </c>
      <c r="C2347" s="61">
        <f>'[4]PARTIDAS PRG'!$D309</f>
        <v>0</v>
      </c>
      <c r="E2347" s="61">
        <v>0</v>
      </c>
      <c r="F2347" s="1"/>
      <c r="G2347" s="61">
        <f>+'[4]PARTIDAS PRG'!$I309</f>
        <v>0</v>
      </c>
      <c r="H2347" s="1"/>
      <c r="I2347" s="1">
        <v>1</v>
      </c>
      <c r="K2347" s="34">
        <v>1</v>
      </c>
      <c r="L2347" s="22"/>
      <c r="M2347" s="22"/>
      <c r="N2347" s="98"/>
      <c r="O2347" s="98"/>
      <c r="P2347" s="98"/>
      <c r="Q2347" s="98"/>
      <c r="T2347" s="22">
        <v>311</v>
      </c>
    </row>
    <row r="2348" spans="1:20" ht="12.75">
      <c r="A2348" s="7">
        <v>619</v>
      </c>
      <c r="B2348" s="4" t="s">
        <v>400</v>
      </c>
      <c r="C2348" s="61">
        <f>'[4]PARTIDAS PRG'!$D310</f>
        <v>0</v>
      </c>
      <c r="E2348" s="61">
        <v>0</v>
      </c>
      <c r="F2348" s="1"/>
      <c r="G2348" s="61">
        <f>+'[4]PARTIDAS PRG'!$I310</f>
        <v>0</v>
      </c>
      <c r="H2348" s="1"/>
      <c r="I2348" s="61">
        <v>1</v>
      </c>
      <c r="J2348" s="61"/>
      <c r="K2348" s="34">
        <v>1</v>
      </c>
      <c r="L2348" s="22"/>
      <c r="M2348" s="22"/>
      <c r="N2348" s="98"/>
      <c r="O2348" s="98"/>
      <c r="P2348" s="98"/>
      <c r="Q2348" s="98"/>
      <c r="T2348" s="22">
        <v>312</v>
      </c>
    </row>
    <row r="2349" spans="1:20" ht="12.75">
      <c r="A2349" s="7"/>
      <c r="C2349" s="61"/>
      <c r="E2349" s="61"/>
      <c r="F2349" s="1"/>
      <c r="G2349" s="61"/>
      <c r="H2349" s="1"/>
      <c r="I2349" s="1">
        <v>1</v>
      </c>
      <c r="K2349" s="34">
        <v>1</v>
      </c>
      <c r="L2349" s="22"/>
      <c r="M2349" s="22"/>
      <c r="N2349" s="98"/>
      <c r="O2349" s="98"/>
      <c r="P2349" s="98"/>
      <c r="Q2349" s="98"/>
      <c r="T2349" s="22">
        <v>313</v>
      </c>
    </row>
    <row r="2350" spans="1:20" ht="12.75">
      <c r="A2350" s="7">
        <v>62</v>
      </c>
      <c r="B2350" s="4" t="s">
        <v>317</v>
      </c>
      <c r="C2350" s="61"/>
      <c r="E2350" s="61"/>
      <c r="F2350" s="1"/>
      <c r="G2350" s="61"/>
      <c r="H2350" s="1"/>
      <c r="I2350" s="1">
        <v>1</v>
      </c>
      <c r="K2350" s="34">
        <v>1</v>
      </c>
      <c r="L2350" s="22"/>
      <c r="M2350" s="22"/>
      <c r="N2350" s="98"/>
      <c r="O2350" s="98"/>
      <c r="P2350" s="98"/>
      <c r="Q2350" s="98"/>
      <c r="T2350" s="22">
        <v>314</v>
      </c>
    </row>
    <row r="2351" spans="1:20" ht="12.75">
      <c r="A2351" s="7">
        <v>621</v>
      </c>
      <c r="B2351" s="4" t="s">
        <v>286</v>
      </c>
      <c r="C2351" s="61">
        <f>'[4]PARTIDAS PRG'!$D311</f>
        <v>0</v>
      </c>
      <c r="E2351" s="61">
        <v>6000</v>
      </c>
      <c r="F2351" s="1"/>
      <c r="G2351" s="61">
        <f>+'[4]PARTIDAS PRG'!$I311</f>
        <v>0</v>
      </c>
      <c r="H2351" s="1"/>
      <c r="I2351" s="1">
        <v>1</v>
      </c>
      <c r="K2351" s="34">
        <v>1</v>
      </c>
      <c r="L2351" s="22"/>
      <c r="M2351" s="22"/>
      <c r="N2351" s="98"/>
      <c r="O2351" s="98"/>
      <c r="P2351" s="98"/>
      <c r="Q2351" s="98"/>
      <c r="T2351" s="22">
        <v>315</v>
      </c>
    </row>
    <row r="2352" spans="1:20" ht="12.75">
      <c r="A2352" s="7">
        <v>622</v>
      </c>
      <c r="B2352" s="4" t="s">
        <v>258</v>
      </c>
      <c r="C2352" s="61">
        <f>'[4]PARTIDAS PRG'!$D312</f>
        <v>0</v>
      </c>
      <c r="E2352" s="61">
        <v>906698.82000000007</v>
      </c>
      <c r="F2352" s="1"/>
      <c r="G2352" s="61">
        <f>+'[4]PARTIDAS PRG'!$I312</f>
        <v>0</v>
      </c>
      <c r="H2352" s="61"/>
      <c r="I2352" s="1">
        <v>1</v>
      </c>
      <c r="K2352" s="34">
        <v>1</v>
      </c>
      <c r="L2352" s="22"/>
      <c r="M2352" s="22"/>
      <c r="N2352" s="98"/>
      <c r="O2352" s="98"/>
      <c r="P2352" s="98"/>
      <c r="Q2352" s="98"/>
      <c r="T2352" s="22">
        <v>316</v>
      </c>
    </row>
    <row r="2353" spans="1:20" ht="12.75">
      <c r="A2353" s="7">
        <v>623</v>
      </c>
      <c r="B2353" s="4" t="s">
        <v>46</v>
      </c>
      <c r="C2353" s="61">
        <f>'[4]PARTIDAS PRG'!$D313</f>
        <v>0</v>
      </c>
      <c r="E2353" s="61">
        <v>0</v>
      </c>
      <c r="F2353" s="1"/>
      <c r="G2353" s="61">
        <f>+'[4]PARTIDAS PRG'!$I313</f>
        <v>0</v>
      </c>
      <c r="H2353" s="1"/>
      <c r="I2353" s="1">
        <v>1</v>
      </c>
      <c r="K2353" s="34">
        <v>1</v>
      </c>
      <c r="L2353" s="22"/>
      <c r="M2353" s="22"/>
      <c r="N2353" s="98"/>
      <c r="O2353" s="98"/>
      <c r="P2353" s="98"/>
      <c r="Q2353" s="98"/>
      <c r="T2353" s="22">
        <v>317</v>
      </c>
    </row>
    <row r="2354" spans="1:20" ht="12.75">
      <c r="A2354" s="7">
        <v>624</v>
      </c>
      <c r="B2354" s="4" t="s">
        <v>259</v>
      </c>
      <c r="C2354" s="61">
        <f>'[4]PARTIDAS PRG'!$D314</f>
        <v>0</v>
      </c>
      <c r="E2354" s="61">
        <v>0</v>
      </c>
      <c r="F2354" s="1"/>
      <c r="G2354" s="61">
        <f>+'[4]PARTIDAS PRG'!$I314</f>
        <v>0</v>
      </c>
      <c r="H2354" s="1"/>
      <c r="I2354" s="1">
        <v>1</v>
      </c>
      <c r="K2354" s="34">
        <v>1</v>
      </c>
      <c r="L2354" s="22"/>
      <c r="M2354" s="22"/>
      <c r="N2354" s="98"/>
      <c r="O2354" s="98"/>
      <c r="P2354" s="98"/>
      <c r="Q2354" s="98"/>
      <c r="T2354" s="22">
        <v>318</v>
      </c>
    </row>
    <row r="2355" spans="1:20" ht="12.75">
      <c r="A2355" s="7">
        <v>625</v>
      </c>
      <c r="B2355" s="4" t="s">
        <v>44</v>
      </c>
      <c r="C2355" s="61">
        <f>'[4]PARTIDAS PRG'!$D315</f>
        <v>0</v>
      </c>
      <c r="E2355" s="61">
        <v>0</v>
      </c>
      <c r="F2355" s="1"/>
      <c r="G2355" s="61">
        <f>+'[4]PARTIDAS PRG'!$I315</f>
        <v>0</v>
      </c>
      <c r="H2355" s="1"/>
      <c r="I2355" s="1"/>
      <c r="K2355" s="34"/>
      <c r="L2355" s="22"/>
      <c r="M2355" s="22"/>
      <c r="N2355" s="98"/>
      <c r="O2355" s="98"/>
      <c r="P2355" s="98"/>
      <c r="Q2355" s="98"/>
    </row>
    <row r="2356" spans="1:20" ht="12.75">
      <c r="A2356" s="7">
        <v>626</v>
      </c>
      <c r="B2356" s="4" t="s">
        <v>260</v>
      </c>
      <c r="C2356" s="61">
        <f>'[4]PARTIDAS PRG'!$D316</f>
        <v>0</v>
      </c>
      <c r="E2356" s="61">
        <v>0</v>
      </c>
      <c r="F2356" s="1"/>
      <c r="G2356" s="61">
        <f>+'[4]PARTIDAS PRG'!$I316</f>
        <v>0</v>
      </c>
      <c r="H2356" s="1"/>
      <c r="I2356" s="1"/>
      <c r="K2356" s="34"/>
      <c r="L2356" s="22"/>
      <c r="M2356" s="22"/>
      <c r="N2356" s="98"/>
      <c r="O2356" s="98"/>
      <c r="P2356" s="98"/>
      <c r="Q2356" s="98"/>
    </row>
    <row r="2357" spans="1:20" ht="12.75">
      <c r="A2357" s="7">
        <v>627</v>
      </c>
      <c r="B2357" s="4" t="s">
        <v>287</v>
      </c>
      <c r="C2357" s="61">
        <f>'[4]PARTIDAS PRG'!$D317</f>
        <v>0</v>
      </c>
      <c r="E2357" s="61">
        <v>0</v>
      </c>
      <c r="F2357" s="1"/>
      <c r="G2357" s="61">
        <f>+'[4]PARTIDAS PRG'!$I317</f>
        <v>0</v>
      </c>
      <c r="H2357" s="1"/>
      <c r="I2357" s="1">
        <v>1</v>
      </c>
      <c r="K2357" s="34">
        <v>1</v>
      </c>
      <c r="L2357" s="22"/>
      <c r="M2357" s="22"/>
      <c r="N2357" s="98"/>
      <c r="O2357" s="98"/>
      <c r="P2357" s="98"/>
      <c r="Q2357" s="98"/>
      <c r="T2357" s="22">
        <v>319</v>
      </c>
    </row>
    <row r="2358" spans="1:20" ht="12.75">
      <c r="A2358" s="7">
        <v>629</v>
      </c>
      <c r="B2358" s="4" t="s">
        <v>45</v>
      </c>
      <c r="C2358" s="61">
        <f>'[4]PARTIDAS PRG'!$D318</f>
        <v>0</v>
      </c>
      <c r="E2358" s="61">
        <v>0</v>
      </c>
      <c r="F2358" s="1"/>
      <c r="G2358" s="61">
        <f>+'[4]PARTIDAS PRG'!$I318</f>
        <v>0</v>
      </c>
      <c r="H2358" s="1"/>
      <c r="I2358" s="1">
        <v>91034.91</v>
      </c>
      <c r="K2358" s="34">
        <v>1</v>
      </c>
      <c r="L2358" s="22"/>
      <c r="M2358" s="22"/>
      <c r="N2358" s="98"/>
      <c r="O2358" s="98"/>
      <c r="P2358" s="98"/>
      <c r="Q2358" s="98"/>
      <c r="T2358" s="22">
        <v>320</v>
      </c>
    </row>
    <row r="2359" spans="1:20" ht="12.75">
      <c r="A2359" s="7"/>
      <c r="C2359" s="61"/>
      <c r="E2359" s="61"/>
      <c r="F2359" s="1"/>
      <c r="G2359" s="61"/>
      <c r="H2359" s="1"/>
      <c r="I2359" s="1">
        <v>1</v>
      </c>
      <c r="K2359" s="34">
        <v>1</v>
      </c>
      <c r="L2359" s="22"/>
      <c r="M2359" s="22"/>
      <c r="N2359" s="98"/>
      <c r="O2359" s="98"/>
      <c r="P2359" s="98"/>
      <c r="Q2359" s="98"/>
      <c r="T2359" s="22">
        <v>321</v>
      </c>
    </row>
    <row r="2360" spans="1:20" ht="12.75">
      <c r="A2360" s="7">
        <v>63</v>
      </c>
      <c r="B2360" s="4" t="s">
        <v>288</v>
      </c>
      <c r="C2360" s="61"/>
      <c r="E2360" s="61"/>
      <c r="F2360" s="1"/>
      <c r="G2360" s="61"/>
      <c r="H2360" s="1"/>
      <c r="I2360" s="1">
        <v>1</v>
      </c>
      <c r="K2360" s="34">
        <v>1</v>
      </c>
      <c r="L2360" s="22"/>
      <c r="M2360" s="22"/>
      <c r="N2360" s="98"/>
      <c r="O2360" s="98"/>
      <c r="P2360" s="98"/>
      <c r="Q2360" s="98"/>
      <c r="T2360" s="22">
        <v>322</v>
      </c>
    </row>
    <row r="2361" spans="1:20" ht="12.75">
      <c r="A2361" s="7">
        <v>631</v>
      </c>
      <c r="B2361" s="4" t="s">
        <v>286</v>
      </c>
      <c r="C2361" s="61">
        <f>'[4]PARTIDAS PRG'!$D319</f>
        <v>0</v>
      </c>
      <c r="E2361" s="61">
        <v>0</v>
      </c>
      <c r="F2361" s="1"/>
      <c r="G2361" s="61">
        <f>+'[4]PARTIDAS PRG'!$I319</f>
        <v>0</v>
      </c>
      <c r="H2361" s="1"/>
      <c r="I2361" s="1">
        <v>1</v>
      </c>
      <c r="K2361" s="34">
        <v>1</v>
      </c>
      <c r="L2361" s="22"/>
      <c r="M2361" s="22"/>
      <c r="N2361" s="98"/>
      <c r="O2361" s="98"/>
      <c r="P2361" s="98"/>
      <c r="Q2361" s="98"/>
      <c r="T2361" s="22">
        <v>323</v>
      </c>
    </row>
    <row r="2362" spans="1:20" ht="12.75">
      <c r="A2362" s="7">
        <v>632</v>
      </c>
      <c r="B2362" s="4" t="s">
        <v>258</v>
      </c>
      <c r="C2362" s="61">
        <f>'[4]PARTIDAS PRG'!$D320</f>
        <v>0</v>
      </c>
      <c r="E2362" s="61">
        <v>0</v>
      </c>
      <c r="F2362" s="1"/>
      <c r="G2362" s="61">
        <f>+'[4]PARTIDAS PRG'!$I320</f>
        <v>0</v>
      </c>
      <c r="H2362" s="1"/>
      <c r="I2362" s="1">
        <v>1</v>
      </c>
      <c r="K2362" s="34">
        <v>1</v>
      </c>
      <c r="L2362" s="22"/>
      <c r="M2362" s="22"/>
      <c r="N2362" s="98"/>
      <c r="O2362" s="98"/>
      <c r="P2362" s="98"/>
      <c r="Q2362" s="98"/>
      <c r="T2362" s="22">
        <v>324</v>
      </c>
    </row>
    <row r="2363" spans="1:20" ht="12.75">
      <c r="A2363" s="7">
        <v>633</v>
      </c>
      <c r="B2363" s="4" t="s">
        <v>46</v>
      </c>
      <c r="C2363" s="61">
        <f>'[4]PARTIDAS PRG'!$D321</f>
        <v>0</v>
      </c>
      <c r="E2363" s="61">
        <v>0</v>
      </c>
      <c r="F2363" s="1"/>
      <c r="G2363" s="61">
        <f>+'[4]PARTIDAS PRG'!$I321</f>
        <v>0</v>
      </c>
      <c r="H2363" s="1"/>
      <c r="I2363" s="1">
        <v>1</v>
      </c>
      <c r="K2363" s="34">
        <v>1</v>
      </c>
      <c r="L2363" s="22"/>
      <c r="M2363" s="22"/>
      <c r="N2363" s="98"/>
      <c r="O2363" s="98"/>
      <c r="P2363" s="98"/>
      <c r="Q2363" s="98"/>
      <c r="T2363" s="22">
        <v>325</v>
      </c>
    </row>
    <row r="2364" spans="1:20" ht="12.75">
      <c r="A2364" s="7">
        <v>634</v>
      </c>
      <c r="B2364" s="4" t="s">
        <v>259</v>
      </c>
      <c r="C2364" s="61">
        <f>'[4]PARTIDAS PRG'!$D322</f>
        <v>0</v>
      </c>
      <c r="E2364" s="61">
        <v>0</v>
      </c>
      <c r="F2364" s="1"/>
      <c r="G2364" s="61">
        <f>+'[4]PARTIDAS PRG'!$I322</f>
        <v>0</v>
      </c>
      <c r="H2364" s="1"/>
      <c r="I2364" s="1">
        <v>1</v>
      </c>
      <c r="K2364" s="34">
        <v>1</v>
      </c>
      <c r="L2364" s="22"/>
      <c r="M2364" s="22"/>
      <c r="N2364" s="98"/>
      <c r="O2364" s="98"/>
      <c r="P2364" s="98"/>
      <c r="Q2364" s="98"/>
      <c r="T2364" s="22">
        <v>326</v>
      </c>
    </row>
    <row r="2365" spans="1:20" ht="12.75">
      <c r="A2365" s="7">
        <v>635</v>
      </c>
      <c r="B2365" s="4" t="s">
        <v>44</v>
      </c>
      <c r="C2365" s="61">
        <f>'[4]PARTIDAS PRG'!$D323</f>
        <v>0</v>
      </c>
      <c r="E2365" s="61">
        <v>0</v>
      </c>
      <c r="F2365" s="1"/>
      <c r="G2365" s="61">
        <f>+'[4]PARTIDAS PRG'!$I323</f>
        <v>0</v>
      </c>
      <c r="H2365" s="1"/>
      <c r="I2365" s="1"/>
      <c r="K2365" s="34"/>
      <c r="L2365" s="22"/>
      <c r="M2365" s="22"/>
      <c r="N2365" s="98"/>
      <c r="O2365" s="98"/>
      <c r="P2365" s="98"/>
      <c r="Q2365" s="98"/>
    </row>
    <row r="2366" spans="1:20" ht="12.75">
      <c r="A2366" s="7">
        <v>636</v>
      </c>
      <c r="B2366" s="4" t="s">
        <v>260</v>
      </c>
      <c r="C2366" s="61">
        <f>'[4]PARTIDAS PRG'!$D324</f>
        <v>0</v>
      </c>
      <c r="E2366" s="61">
        <v>0</v>
      </c>
      <c r="F2366" s="1"/>
      <c r="G2366" s="61">
        <f>+'[4]PARTIDAS PRG'!$I324</f>
        <v>0</v>
      </c>
      <c r="H2366" s="1"/>
      <c r="I2366" s="1"/>
      <c r="K2366" s="34"/>
      <c r="L2366" s="22"/>
      <c r="M2366" s="22"/>
      <c r="N2366" s="98"/>
      <c r="O2366" s="98"/>
      <c r="P2366" s="98"/>
      <c r="Q2366" s="98"/>
    </row>
    <row r="2367" spans="1:20" ht="12.75">
      <c r="A2367" s="7">
        <v>637</v>
      </c>
      <c r="B2367" s="4" t="s">
        <v>287</v>
      </c>
      <c r="C2367" s="61">
        <f>'[4]PARTIDAS PRG'!$D325</f>
        <v>0</v>
      </c>
      <c r="E2367" s="61">
        <v>0</v>
      </c>
      <c r="F2367" s="1"/>
      <c r="G2367" s="61">
        <f>+'[4]PARTIDAS PRG'!$I325</f>
        <v>0</v>
      </c>
      <c r="H2367" s="1"/>
      <c r="I2367" s="1">
        <v>1</v>
      </c>
      <c r="K2367" s="34">
        <v>1</v>
      </c>
      <c r="L2367" s="22"/>
      <c r="M2367" s="22"/>
      <c r="N2367" s="98"/>
      <c r="O2367" s="98"/>
      <c r="P2367" s="98"/>
      <c r="Q2367" s="98"/>
      <c r="T2367" s="22">
        <v>327</v>
      </c>
    </row>
    <row r="2368" spans="1:20" ht="12.75">
      <c r="A2368" s="7">
        <v>639</v>
      </c>
      <c r="B2368" s="4" t="s">
        <v>47</v>
      </c>
      <c r="C2368" s="61">
        <f>'[4]PARTIDAS PRG'!$D326</f>
        <v>0</v>
      </c>
      <c r="E2368" s="61">
        <v>0</v>
      </c>
      <c r="F2368" s="1"/>
      <c r="G2368" s="61">
        <f>+'[4]PARTIDAS PRG'!$I326</f>
        <v>0</v>
      </c>
      <c r="H2368" s="1"/>
      <c r="I2368" s="1">
        <v>1</v>
      </c>
      <c r="K2368" s="34">
        <v>1</v>
      </c>
      <c r="L2368" s="22"/>
      <c r="M2368" s="22"/>
      <c r="N2368" s="98"/>
      <c r="O2368" s="98"/>
      <c r="P2368" s="98"/>
      <c r="Q2368" s="98"/>
      <c r="T2368" s="22">
        <v>328</v>
      </c>
    </row>
    <row r="2369" spans="1:20" ht="12.75">
      <c r="A2369" s="7"/>
      <c r="C2369" s="61"/>
      <c r="E2369" s="61"/>
      <c r="F2369" s="1"/>
      <c r="G2369" s="61"/>
      <c r="H2369" s="1"/>
      <c r="I2369" s="1"/>
      <c r="K2369" s="22"/>
      <c r="L2369" s="22"/>
      <c r="M2369" s="22"/>
      <c r="N2369" s="98"/>
      <c r="O2369" s="98"/>
      <c r="P2369" s="98"/>
      <c r="Q2369" s="98"/>
    </row>
    <row r="2370" spans="1:20">
      <c r="A2370" s="7">
        <v>64</v>
      </c>
      <c r="B2370" s="4" t="s">
        <v>402</v>
      </c>
      <c r="C2370" s="61"/>
      <c r="E2370" s="61"/>
      <c r="F2370" s="1"/>
      <c r="G2370" s="61"/>
      <c r="H2370" s="1"/>
      <c r="I2370" s="1"/>
    </row>
    <row r="2371" spans="1:20">
      <c r="A2371" s="7">
        <v>640</v>
      </c>
      <c r="B2371" s="4" t="s">
        <v>402</v>
      </c>
      <c r="C2371" s="61">
        <f>'[4]PARTIDAS PRG'!$D327</f>
        <v>0</v>
      </c>
      <c r="E2371" s="61">
        <v>0</v>
      </c>
      <c r="F2371" s="1"/>
      <c r="G2371" s="61">
        <f>+'[4]PARTIDAS PRG'!$I327</f>
        <v>0</v>
      </c>
      <c r="H2371" s="1"/>
      <c r="I2371" s="1">
        <v>1</v>
      </c>
      <c r="T2371" s="22">
        <v>329</v>
      </c>
    </row>
    <row r="2372" spans="1:20" ht="12.75">
      <c r="A2372" s="7">
        <v>641</v>
      </c>
      <c r="B2372" s="4" t="s">
        <v>48</v>
      </c>
      <c r="C2372" s="61">
        <f>'[4]PARTIDAS PRG'!$D328</f>
        <v>0</v>
      </c>
      <c r="E2372" s="61">
        <v>0</v>
      </c>
      <c r="F2372" s="1"/>
      <c r="G2372" s="61">
        <f>+'[4]PARTIDAS PRG'!$I328</f>
        <v>0</v>
      </c>
      <c r="H2372" s="1"/>
      <c r="I2372" s="66"/>
      <c r="J2372" s="60">
        <v>91056.91</v>
      </c>
      <c r="K2372" s="22"/>
      <c r="L2372" s="14">
        <v>22</v>
      </c>
      <c r="M2372" s="15"/>
      <c r="N2372" s="98"/>
      <c r="O2372" s="98"/>
      <c r="P2372" s="98"/>
      <c r="Q2372" s="98"/>
    </row>
    <row r="2373" spans="1:20" ht="12.75">
      <c r="A2373" s="7"/>
      <c r="C2373" s="61"/>
      <c r="E2373" s="61"/>
      <c r="F2373" s="1"/>
      <c r="G2373" s="61"/>
      <c r="H2373" s="1"/>
      <c r="I2373" s="1"/>
      <c r="K2373" s="22"/>
      <c r="L2373" s="22"/>
      <c r="M2373" s="22"/>
      <c r="N2373" s="98"/>
      <c r="O2373" s="98"/>
      <c r="P2373" s="98"/>
      <c r="Q2373" s="98"/>
    </row>
    <row r="2374" spans="1:20" ht="12.75">
      <c r="A2374" s="7">
        <v>65</v>
      </c>
      <c r="B2374" s="4" t="s">
        <v>462</v>
      </c>
      <c r="C2374" s="61"/>
      <c r="E2374" s="61"/>
      <c r="F2374" s="1"/>
      <c r="G2374" s="61"/>
      <c r="H2374" s="1"/>
      <c r="I2374" s="21"/>
      <c r="J2374" s="6"/>
      <c r="K2374" s="22"/>
      <c r="L2374" s="22"/>
      <c r="M2374" s="22"/>
      <c r="N2374" s="98"/>
      <c r="O2374" s="98"/>
      <c r="P2374" s="98"/>
      <c r="Q2374" s="98"/>
    </row>
    <row r="2375" spans="1:20" ht="12.75">
      <c r="A2375" s="7" t="s">
        <v>380</v>
      </c>
      <c r="B2375" s="4" t="s">
        <v>382</v>
      </c>
      <c r="C2375" s="61">
        <f>'[4]PARTIDAS PRG'!$D329</f>
        <v>0</v>
      </c>
      <c r="E2375" s="61">
        <v>0</v>
      </c>
      <c r="F2375" s="1"/>
      <c r="G2375" s="61">
        <f>+'[4]PARTIDAS PRG'!$I329</f>
        <v>0</v>
      </c>
      <c r="H2375" s="1"/>
      <c r="I2375" s="1"/>
      <c r="K2375" s="22"/>
      <c r="L2375" s="22"/>
      <c r="M2375" s="22"/>
      <c r="N2375" s="98"/>
      <c r="O2375" s="98"/>
      <c r="P2375" s="98"/>
      <c r="Q2375" s="98"/>
    </row>
    <row r="2376" spans="1:20" ht="12.75">
      <c r="A2376" s="4" t="s">
        <v>381</v>
      </c>
      <c r="B2376" s="4" t="s">
        <v>383</v>
      </c>
      <c r="C2376" s="61">
        <v>0</v>
      </c>
      <c r="E2376" s="61">
        <v>0</v>
      </c>
      <c r="F2376" s="1"/>
      <c r="G2376" s="61"/>
      <c r="H2376" s="1"/>
      <c r="I2376" s="1"/>
      <c r="K2376" s="22"/>
      <c r="L2376" s="22"/>
      <c r="M2376" s="22"/>
      <c r="N2376" s="98"/>
      <c r="O2376" s="98"/>
      <c r="P2376" s="98"/>
      <c r="Q2376" s="98"/>
    </row>
    <row r="2377" spans="1:20" ht="12.75">
      <c r="A2377" s="7"/>
      <c r="E2377" s="61"/>
      <c r="F2377" s="1"/>
      <c r="G2377" s="61"/>
      <c r="H2377" s="1"/>
      <c r="I2377" s="1"/>
      <c r="K2377" s="22"/>
      <c r="L2377" s="22"/>
      <c r="M2377" s="22"/>
      <c r="N2377" s="98"/>
      <c r="O2377" s="98"/>
      <c r="P2377" s="98"/>
      <c r="Q2377" s="98"/>
    </row>
    <row r="2378" spans="1:20" ht="12.75">
      <c r="B2378" s="5" t="s">
        <v>289</v>
      </c>
      <c r="C2378" s="5"/>
      <c r="D2378" s="14">
        <f>SUM(C2343:C2376)</f>
        <v>0</v>
      </c>
      <c r="E2378" s="61"/>
      <c r="F2378" s="14">
        <v>912698.82000000007</v>
      </c>
      <c r="G2378" s="62"/>
      <c r="H2378" s="60">
        <f>SUM(G2343:G2375)</f>
        <v>0</v>
      </c>
      <c r="I2378" s="1"/>
      <c r="K2378" s="22"/>
      <c r="L2378" s="22"/>
      <c r="M2378" s="22"/>
      <c r="N2378" s="98"/>
      <c r="O2378" s="98"/>
      <c r="P2378" s="98"/>
      <c r="Q2378" s="98"/>
    </row>
    <row r="2379" spans="1:20" ht="12.75">
      <c r="E2379" s="61"/>
      <c r="F2379" s="1"/>
      <c r="G2379" s="61"/>
      <c r="H2379" s="1"/>
      <c r="I2379" s="1">
        <v>1</v>
      </c>
      <c r="K2379" s="19">
        <v>1</v>
      </c>
      <c r="L2379" s="22"/>
      <c r="M2379" s="22"/>
      <c r="N2379" s="98"/>
      <c r="O2379" s="98"/>
      <c r="P2379" s="98"/>
      <c r="Q2379" s="98"/>
    </row>
    <row r="2380" spans="1:20" ht="12.75">
      <c r="A2380" s="6" t="s">
        <v>290</v>
      </c>
      <c r="B2380" s="6"/>
      <c r="C2380" s="6"/>
      <c r="D2380" s="6"/>
      <c r="E2380" s="61"/>
      <c r="F2380" s="1"/>
      <c r="G2380" s="61"/>
      <c r="H2380" s="1"/>
      <c r="I2380" s="1"/>
      <c r="K2380" s="19"/>
      <c r="L2380" s="22"/>
      <c r="M2380" s="22"/>
      <c r="N2380" s="98"/>
      <c r="O2380" s="98"/>
      <c r="P2380" s="98"/>
      <c r="Q2380" s="98"/>
    </row>
    <row r="2381" spans="1:20" ht="12.75">
      <c r="E2381" s="61"/>
      <c r="F2381" s="1"/>
      <c r="G2381" s="4"/>
      <c r="H2381" s="1"/>
      <c r="I2381" s="1"/>
      <c r="K2381" s="19"/>
      <c r="L2381" s="22"/>
      <c r="M2381" s="22"/>
      <c r="N2381" s="98"/>
      <c r="O2381" s="98"/>
      <c r="P2381" s="98"/>
      <c r="Q2381" s="98"/>
    </row>
    <row r="2382" spans="1:20" ht="12.75">
      <c r="A2382" s="7">
        <v>70</v>
      </c>
      <c r="B2382" s="4" t="s">
        <v>318</v>
      </c>
      <c r="E2382" s="61"/>
      <c r="F2382" s="1"/>
      <c r="G2382" s="4"/>
      <c r="H2382" s="1"/>
      <c r="I2382" s="1">
        <v>1</v>
      </c>
      <c r="K2382" s="19">
        <v>1</v>
      </c>
      <c r="L2382" s="22"/>
      <c r="M2382" s="22"/>
      <c r="N2382" s="98"/>
      <c r="O2382" s="98"/>
      <c r="P2382" s="98"/>
      <c r="Q2382" s="98"/>
    </row>
    <row r="2383" spans="1:20" ht="12.75">
      <c r="A2383" s="7">
        <v>700</v>
      </c>
      <c r="B2383" s="4" t="s">
        <v>318</v>
      </c>
      <c r="C2383" s="61">
        <v>0</v>
      </c>
      <c r="D2383" s="1"/>
      <c r="E2383" s="61">
        <v>0</v>
      </c>
      <c r="F2383" s="1"/>
      <c r="G2383" s="61">
        <v>1</v>
      </c>
      <c r="H2383" s="1"/>
      <c r="I2383" s="1"/>
      <c r="K2383" s="19"/>
      <c r="L2383" s="22"/>
      <c r="M2383" s="22"/>
      <c r="N2383" s="98"/>
      <c r="O2383" s="98"/>
      <c r="P2383" s="98"/>
      <c r="Q2383" s="98"/>
    </row>
    <row r="2384" spans="1:20" ht="12.75">
      <c r="A2384" s="7"/>
      <c r="C2384" s="61"/>
      <c r="D2384" s="1"/>
      <c r="E2384" s="61"/>
      <c r="F2384" s="1"/>
      <c r="G2384" s="61"/>
      <c r="H2384" s="1"/>
      <c r="I2384" s="1"/>
      <c r="K2384" s="19"/>
      <c r="L2384" s="22"/>
      <c r="M2384" s="22"/>
      <c r="N2384" s="98"/>
      <c r="O2384" s="98"/>
      <c r="P2384" s="98"/>
      <c r="Q2384" s="98"/>
    </row>
    <row r="2385" spans="1:17" ht="12.75">
      <c r="A2385" s="7">
        <v>73</v>
      </c>
      <c r="B2385" s="4" t="s">
        <v>403</v>
      </c>
      <c r="C2385" s="61"/>
      <c r="D2385" s="1"/>
      <c r="E2385" s="61"/>
      <c r="F2385" s="1"/>
      <c r="G2385" s="61"/>
      <c r="H2385" s="1"/>
      <c r="I2385" s="1">
        <v>1</v>
      </c>
      <c r="K2385" s="19">
        <v>1</v>
      </c>
      <c r="L2385" s="22"/>
      <c r="M2385" s="22"/>
      <c r="N2385" s="98"/>
      <c r="O2385" s="98"/>
      <c r="P2385" s="98"/>
      <c r="Q2385" s="98"/>
    </row>
    <row r="2386" spans="1:17" ht="12.75">
      <c r="A2386" s="7">
        <v>730</v>
      </c>
      <c r="B2386" s="4" t="s">
        <v>404</v>
      </c>
      <c r="C2386" s="61">
        <v>0</v>
      </c>
      <c r="D2386" s="1"/>
      <c r="E2386" s="61">
        <v>0</v>
      </c>
      <c r="F2386" s="1"/>
      <c r="G2386" s="61">
        <v>1</v>
      </c>
      <c r="H2386" s="1"/>
      <c r="I2386" s="1"/>
      <c r="K2386" s="19"/>
      <c r="L2386" s="22"/>
      <c r="M2386" s="22"/>
      <c r="N2386" s="98"/>
      <c r="O2386" s="98"/>
      <c r="P2386" s="98"/>
      <c r="Q2386" s="98"/>
    </row>
    <row r="2387" spans="1:17" ht="12.75">
      <c r="A2387" s="7"/>
      <c r="C2387" s="61"/>
      <c r="D2387" s="1"/>
      <c r="E2387" s="61"/>
      <c r="F2387" s="1"/>
      <c r="G2387" s="61"/>
      <c r="H2387" s="1"/>
      <c r="I2387" s="1"/>
      <c r="K2387" s="19"/>
      <c r="L2387" s="22"/>
      <c r="M2387" s="22"/>
      <c r="N2387" s="98"/>
      <c r="O2387" s="98"/>
      <c r="P2387" s="98"/>
      <c r="Q2387" s="98"/>
    </row>
    <row r="2388" spans="1:17" ht="12.75">
      <c r="A2388" s="7">
        <v>74</v>
      </c>
      <c r="B2388" s="4" t="s">
        <v>49</v>
      </c>
      <c r="C2388" s="61"/>
      <c r="D2388" s="1"/>
      <c r="E2388" s="61"/>
      <c r="F2388" s="1"/>
      <c r="G2388" s="61"/>
      <c r="H2388" s="1"/>
      <c r="I2388" s="1">
        <v>1</v>
      </c>
      <c r="K2388" s="19">
        <v>1</v>
      </c>
      <c r="L2388" s="22"/>
      <c r="M2388" s="22"/>
      <c r="N2388" s="98"/>
      <c r="O2388" s="98"/>
      <c r="P2388" s="98"/>
      <c r="Q2388" s="98"/>
    </row>
    <row r="2389" spans="1:17" ht="12.75">
      <c r="A2389" s="7">
        <v>740</v>
      </c>
      <c r="B2389" s="4" t="s">
        <v>50</v>
      </c>
      <c r="C2389" s="61">
        <v>0</v>
      </c>
      <c r="D2389" s="1"/>
      <c r="E2389" s="61">
        <v>0</v>
      </c>
      <c r="F2389" s="1"/>
      <c r="G2389" s="61">
        <v>1</v>
      </c>
      <c r="H2389" s="1"/>
      <c r="I2389" s="1"/>
      <c r="K2389" s="19"/>
      <c r="L2389" s="22"/>
      <c r="M2389" s="22"/>
      <c r="N2389" s="98"/>
      <c r="O2389" s="98"/>
      <c r="P2389" s="98"/>
      <c r="Q2389" s="98"/>
    </row>
    <row r="2390" spans="1:17" ht="12.75">
      <c r="A2390" s="7"/>
      <c r="C2390" s="61"/>
      <c r="D2390" s="1"/>
      <c r="E2390" s="61"/>
      <c r="F2390" s="1"/>
      <c r="G2390" s="61"/>
      <c r="H2390" s="1"/>
      <c r="I2390" s="1"/>
      <c r="K2390" s="19"/>
      <c r="L2390" s="22"/>
      <c r="M2390" s="22"/>
      <c r="N2390" s="98"/>
      <c r="O2390" s="98"/>
      <c r="P2390" s="98"/>
      <c r="Q2390" s="98"/>
    </row>
    <row r="2391" spans="1:17" ht="12.75">
      <c r="A2391" s="7">
        <v>75</v>
      </c>
      <c r="B2391" s="4" t="s">
        <v>291</v>
      </c>
      <c r="C2391" s="61"/>
      <c r="D2391" s="1"/>
      <c r="E2391" s="61"/>
      <c r="F2391" s="1"/>
      <c r="G2391" s="61"/>
      <c r="H2391" s="1"/>
      <c r="I2391" s="1">
        <v>1</v>
      </c>
      <c r="K2391" s="19">
        <v>1</v>
      </c>
      <c r="L2391" s="22"/>
      <c r="M2391" s="22"/>
      <c r="N2391" s="98"/>
      <c r="O2391" s="98"/>
      <c r="P2391" s="98"/>
      <c r="Q2391" s="98"/>
    </row>
    <row r="2392" spans="1:17" ht="12.75">
      <c r="A2392" s="7">
        <v>750</v>
      </c>
      <c r="B2392" s="4" t="s">
        <v>51</v>
      </c>
      <c r="C2392" s="61">
        <v>0</v>
      </c>
      <c r="D2392" s="1"/>
      <c r="E2392" s="61">
        <v>0</v>
      </c>
      <c r="F2392" s="1"/>
      <c r="G2392" s="61">
        <v>1</v>
      </c>
      <c r="H2392" s="1"/>
      <c r="I2392" s="1"/>
      <c r="K2392" s="19"/>
      <c r="L2392" s="22"/>
      <c r="M2392" s="22"/>
      <c r="N2392" s="98"/>
      <c r="O2392" s="98"/>
      <c r="P2392" s="98"/>
      <c r="Q2392" s="98"/>
    </row>
    <row r="2393" spans="1:17" ht="12.75">
      <c r="A2393" s="7"/>
      <c r="C2393" s="61"/>
      <c r="D2393" s="1"/>
      <c r="E2393" s="61"/>
      <c r="F2393" s="1"/>
      <c r="G2393" s="61"/>
      <c r="H2393" s="1"/>
      <c r="I2393" s="1"/>
      <c r="K2393" s="19"/>
      <c r="L2393" s="22"/>
      <c r="M2393" s="22"/>
      <c r="N2393" s="98"/>
      <c r="O2393" s="98"/>
      <c r="P2393" s="98"/>
      <c r="Q2393" s="98"/>
    </row>
    <row r="2394" spans="1:17" ht="12.75">
      <c r="A2394" s="7">
        <v>76</v>
      </c>
      <c r="B2394" s="4" t="s">
        <v>282</v>
      </c>
      <c r="C2394" s="61">
        <v>0</v>
      </c>
      <c r="D2394" s="1"/>
      <c r="E2394" s="61">
        <v>0</v>
      </c>
      <c r="F2394" s="1"/>
      <c r="G2394" s="61"/>
      <c r="H2394" s="1"/>
      <c r="I2394" s="1">
        <v>1</v>
      </c>
      <c r="K2394" s="19">
        <v>1</v>
      </c>
      <c r="L2394" s="22"/>
      <c r="M2394" s="22"/>
      <c r="N2394" s="98"/>
      <c r="O2394" s="98"/>
      <c r="P2394" s="98"/>
      <c r="Q2394" s="98"/>
    </row>
    <row r="2395" spans="1:17" ht="12.75">
      <c r="A2395" s="7">
        <v>762</v>
      </c>
      <c r="B2395" s="4" t="s">
        <v>283</v>
      </c>
      <c r="C2395" s="61"/>
      <c r="D2395" s="1"/>
      <c r="E2395" s="61"/>
      <c r="F2395" s="1"/>
      <c r="G2395" s="61">
        <v>1</v>
      </c>
      <c r="H2395" s="1"/>
      <c r="I2395" s="1"/>
      <c r="K2395" s="19"/>
      <c r="L2395" s="22"/>
      <c r="M2395" s="22"/>
      <c r="N2395" s="98"/>
      <c r="O2395" s="98"/>
      <c r="P2395" s="98"/>
      <c r="Q2395" s="98"/>
    </row>
    <row r="2396" spans="1:17" ht="12.75">
      <c r="A2396" s="7"/>
      <c r="C2396" s="61"/>
      <c r="D2396" s="1"/>
      <c r="E2396" s="61"/>
      <c r="F2396" s="1"/>
      <c r="G2396" s="61"/>
      <c r="H2396" s="1"/>
      <c r="I2396" s="1"/>
      <c r="K2396" s="19"/>
      <c r="L2396" s="22"/>
      <c r="M2396" s="22"/>
      <c r="N2396" s="98"/>
      <c r="O2396" s="98"/>
      <c r="P2396" s="98"/>
      <c r="Q2396" s="98"/>
    </row>
    <row r="2397" spans="1:17" ht="12.75">
      <c r="A2397" s="7">
        <v>77</v>
      </c>
      <c r="B2397" s="4" t="s">
        <v>309</v>
      </c>
      <c r="C2397" s="61">
        <v>0</v>
      </c>
      <c r="D2397" s="1"/>
      <c r="E2397" s="61">
        <v>0</v>
      </c>
      <c r="F2397" s="1"/>
      <c r="G2397" s="61"/>
      <c r="H2397" s="1"/>
      <c r="I2397" s="1">
        <v>1</v>
      </c>
      <c r="K2397" s="19">
        <v>1</v>
      </c>
      <c r="L2397" s="22"/>
      <c r="M2397" s="22"/>
      <c r="N2397" s="98"/>
      <c r="O2397" s="98"/>
      <c r="P2397" s="98"/>
      <c r="Q2397" s="98"/>
    </row>
    <row r="2398" spans="1:17" ht="12.75">
      <c r="A2398" s="7">
        <v>770</v>
      </c>
      <c r="B2398" s="4" t="s">
        <v>405</v>
      </c>
      <c r="C2398" s="61"/>
      <c r="D2398" s="1"/>
      <c r="E2398" s="61"/>
      <c r="F2398" s="1"/>
      <c r="G2398" s="61">
        <v>0</v>
      </c>
      <c r="H2398" s="1"/>
      <c r="I2398" s="1"/>
      <c r="K2398" s="22"/>
      <c r="L2398" s="22"/>
      <c r="M2398" s="22"/>
      <c r="N2398" s="98"/>
      <c r="O2398" s="98"/>
      <c r="P2398" s="98"/>
      <c r="Q2398" s="98"/>
    </row>
    <row r="2399" spans="1:17" ht="12.75">
      <c r="A2399" s="7"/>
      <c r="C2399" s="61"/>
      <c r="D2399" s="1"/>
      <c r="E2399" s="61"/>
      <c r="F2399" s="1"/>
      <c r="G2399" s="61"/>
      <c r="H2399" s="1"/>
      <c r="I2399" s="66"/>
      <c r="J2399" s="60">
        <v>7</v>
      </c>
      <c r="K2399" s="22"/>
      <c r="L2399" s="14">
        <v>7</v>
      </c>
      <c r="M2399" s="15"/>
      <c r="N2399" s="98"/>
      <c r="O2399" s="98"/>
      <c r="P2399" s="98"/>
      <c r="Q2399" s="98"/>
    </row>
    <row r="2400" spans="1:17" ht="13.5" thickBot="1">
      <c r="A2400" s="7">
        <v>78</v>
      </c>
      <c r="B2400" s="4" t="s">
        <v>310</v>
      </c>
      <c r="C2400" s="61">
        <v>0</v>
      </c>
      <c r="D2400" s="1"/>
      <c r="E2400" s="61">
        <v>0</v>
      </c>
      <c r="F2400" s="1"/>
      <c r="G2400" s="61"/>
      <c r="H2400" s="1"/>
      <c r="I2400" s="1"/>
      <c r="K2400" s="22"/>
      <c r="L2400" s="22"/>
      <c r="M2400" s="22"/>
      <c r="N2400" s="98"/>
      <c r="O2400" s="98"/>
      <c r="P2400" s="98"/>
      <c r="Q2400" s="98"/>
    </row>
    <row r="2401" spans="1:17" ht="13.5" thickBot="1">
      <c r="A2401" s="7">
        <v>789</v>
      </c>
      <c r="B2401" s="4" t="s">
        <v>406</v>
      </c>
      <c r="C2401" s="61"/>
      <c r="D2401" s="1"/>
      <c r="E2401" s="61"/>
      <c r="F2401" s="1"/>
      <c r="G2401" s="61">
        <v>1</v>
      </c>
      <c r="I2401" s="66"/>
      <c r="J2401" s="60">
        <v>1001453.5525600001</v>
      </c>
      <c r="K2401" s="22"/>
      <c r="L2401" s="72">
        <v>73.5</v>
      </c>
      <c r="M2401" s="15"/>
      <c r="N2401" s="98"/>
      <c r="O2401" s="19">
        <v>132163.52425604494</v>
      </c>
      <c r="P2401" s="98"/>
      <c r="Q2401" s="98"/>
    </row>
    <row r="2402" spans="1:17" ht="12.75">
      <c r="C2402" s="61"/>
      <c r="D2402" s="1"/>
      <c r="E2402" s="61"/>
      <c r="F2402" s="1"/>
      <c r="G2402" s="61"/>
      <c r="I2402" s="1"/>
      <c r="N2402" s="98"/>
      <c r="O2402" s="19">
        <v>2292266.140972591</v>
      </c>
      <c r="P2402" s="98"/>
      <c r="Q2402" s="98"/>
    </row>
    <row r="2403" spans="1:17">
      <c r="B2403" s="5" t="s">
        <v>243</v>
      </c>
      <c r="C2403" s="61"/>
      <c r="D2403" s="14">
        <f>SUM(C2382:C2400)</f>
        <v>0</v>
      </c>
      <c r="E2403" s="61"/>
      <c r="F2403" s="14">
        <v>0</v>
      </c>
      <c r="G2403" s="62"/>
      <c r="H2403" s="60">
        <f>SUM(G2383:G2401)</f>
        <v>6</v>
      </c>
      <c r="O2403" s="19">
        <v>2424429.665228636</v>
      </c>
      <c r="P2403" s="25">
        <v>0.11531917170963717</v>
      </c>
    </row>
    <row r="2404" spans="1:17">
      <c r="E2404" s="61"/>
      <c r="F2404" s="1"/>
      <c r="G2404" s="61"/>
      <c r="H2404" s="1"/>
    </row>
    <row r="2405" spans="1:17">
      <c r="B2405" s="5" t="s">
        <v>17</v>
      </c>
      <c r="C2405" s="5"/>
      <c r="D2405" s="14">
        <f>+D2403+D2378+D2338+D2324</f>
        <v>1997111.25</v>
      </c>
      <c r="E2405" s="61"/>
      <c r="F2405" s="14">
        <v>1811050.33</v>
      </c>
      <c r="G2405" s="61"/>
      <c r="H2405" s="60">
        <f>+H2403+H2378+H2338+H2324</f>
        <v>414934.0822536982</v>
      </c>
      <c r="N2405" s="45">
        <v>1</v>
      </c>
    </row>
    <row r="2406" spans="1:17">
      <c r="B2406" s="5"/>
      <c r="C2406" s="5"/>
      <c r="D2406" s="5"/>
      <c r="E2406" s="61"/>
      <c r="F2406" s="1"/>
      <c r="G2406" s="61"/>
      <c r="H2406" s="1"/>
      <c r="N2406" s="45"/>
    </row>
    <row r="2407" spans="1:17" ht="12.75">
      <c r="E2407" s="61"/>
      <c r="F2407" s="1"/>
      <c r="G2407" s="61"/>
      <c r="H2407" s="1"/>
      <c r="I2407" s="1"/>
      <c r="K2407" s="22"/>
      <c r="L2407" s="22"/>
      <c r="M2407" s="22"/>
      <c r="N2407" s="98"/>
      <c r="O2407" s="98"/>
      <c r="P2407" s="98"/>
      <c r="Q2407" s="98"/>
    </row>
    <row r="2408" spans="1:17" ht="12.75">
      <c r="A2408" s="6" t="s">
        <v>4</v>
      </c>
      <c r="E2408" s="61"/>
      <c r="F2408" s="1"/>
      <c r="G2408" s="61"/>
      <c r="H2408" s="1"/>
      <c r="I2408" s="1"/>
      <c r="K2408" s="22"/>
      <c r="L2408" s="22"/>
      <c r="M2408" s="22"/>
      <c r="N2408" s="98"/>
      <c r="O2408" s="98"/>
      <c r="P2408" s="98"/>
      <c r="Q2408" s="98"/>
    </row>
    <row r="2409" spans="1:17" ht="12.75">
      <c r="A2409" s="6"/>
      <c r="E2409" s="61"/>
      <c r="F2409" s="1"/>
      <c r="G2409" s="61"/>
      <c r="H2409" s="1"/>
      <c r="I2409" s="1"/>
      <c r="K2409" s="22"/>
      <c r="L2409" s="22"/>
      <c r="M2409" s="22"/>
      <c r="N2409" s="98"/>
      <c r="O2409" s="98"/>
      <c r="P2409" s="98"/>
      <c r="Q2409" s="98"/>
    </row>
    <row r="2410" spans="1:17" ht="12.75">
      <c r="A2410" s="6" t="s">
        <v>257</v>
      </c>
      <c r="E2410" s="61"/>
      <c r="F2410" s="1"/>
      <c r="G2410" s="61"/>
      <c r="H2410" s="1"/>
      <c r="I2410" s="1">
        <v>1</v>
      </c>
      <c r="K2410" s="19">
        <v>1</v>
      </c>
      <c r="L2410" s="22"/>
      <c r="M2410" s="22"/>
      <c r="N2410" s="98"/>
      <c r="O2410" s="98"/>
      <c r="P2410" s="98"/>
      <c r="Q2410" s="98"/>
    </row>
    <row r="2411" spans="1:17" ht="12.75">
      <c r="E2411" s="61"/>
      <c r="F2411" s="1"/>
      <c r="G2411" s="4"/>
      <c r="I2411" s="1">
        <v>1</v>
      </c>
      <c r="K2411" s="19">
        <v>1</v>
      </c>
      <c r="L2411" s="22"/>
      <c r="M2411" s="22"/>
      <c r="N2411" s="98"/>
      <c r="O2411" s="98"/>
      <c r="P2411" s="98"/>
      <c r="Q2411" s="98"/>
    </row>
    <row r="2412" spans="1:17" ht="12.75">
      <c r="A2412" s="7">
        <v>20</v>
      </c>
      <c r="B2412" s="4" t="s">
        <v>153</v>
      </c>
      <c r="E2412" s="61"/>
      <c r="F2412" s="1"/>
      <c r="G2412" s="4"/>
      <c r="I2412" s="1">
        <v>1</v>
      </c>
      <c r="K2412" s="19">
        <v>1</v>
      </c>
      <c r="L2412" s="22"/>
      <c r="M2412" s="22"/>
      <c r="N2412" s="98"/>
      <c r="O2412" s="98"/>
      <c r="P2412" s="98"/>
      <c r="Q2412" s="98"/>
    </row>
    <row r="2413" spans="1:17" ht="12.75">
      <c r="A2413" s="7">
        <v>200</v>
      </c>
      <c r="B2413" s="4" t="s">
        <v>407</v>
      </c>
      <c r="C2413" s="61">
        <v>0</v>
      </c>
      <c r="D2413" s="1"/>
      <c r="E2413" s="61">
        <v>0</v>
      </c>
      <c r="F2413" s="1"/>
      <c r="G2413" s="61">
        <v>0</v>
      </c>
      <c r="H2413" s="1"/>
      <c r="I2413" s="1">
        <v>1</v>
      </c>
      <c r="K2413" s="19">
        <v>1</v>
      </c>
      <c r="L2413" s="22"/>
      <c r="M2413" s="22"/>
      <c r="N2413" s="98"/>
      <c r="O2413" s="98"/>
      <c r="P2413" s="98"/>
      <c r="Q2413" s="98"/>
    </row>
    <row r="2414" spans="1:17" ht="12.75">
      <c r="A2414" s="7">
        <v>202</v>
      </c>
      <c r="B2414" s="4" t="s">
        <v>408</v>
      </c>
      <c r="C2414" s="61">
        <v>0</v>
      </c>
      <c r="D2414" s="1"/>
      <c r="E2414" s="61">
        <v>0</v>
      </c>
      <c r="F2414" s="1"/>
      <c r="G2414" s="61">
        <v>0</v>
      </c>
      <c r="H2414" s="1"/>
      <c r="I2414" s="1">
        <v>1</v>
      </c>
      <c r="K2414" s="19">
        <v>1</v>
      </c>
      <c r="L2414" s="22"/>
      <c r="M2414" s="22"/>
      <c r="N2414" s="98"/>
      <c r="O2414" s="98"/>
      <c r="P2414" s="98"/>
      <c r="Q2414" s="98"/>
    </row>
    <row r="2415" spans="1:17" ht="12.75">
      <c r="A2415" s="7">
        <v>203</v>
      </c>
      <c r="B2415" s="4" t="s">
        <v>409</v>
      </c>
      <c r="C2415" s="61">
        <v>0</v>
      </c>
      <c r="D2415" s="1"/>
      <c r="E2415" s="61">
        <v>0</v>
      </c>
      <c r="F2415" s="1"/>
      <c r="G2415" s="61">
        <v>0</v>
      </c>
      <c r="H2415" s="1"/>
      <c r="I2415" s="1">
        <v>1</v>
      </c>
      <c r="K2415" s="19">
        <v>1</v>
      </c>
      <c r="L2415" s="22"/>
      <c r="M2415" s="22"/>
      <c r="N2415" s="98"/>
      <c r="O2415" s="98"/>
      <c r="P2415" s="98"/>
      <c r="Q2415" s="98"/>
    </row>
    <row r="2416" spans="1:17" ht="12.75">
      <c r="A2416" s="7">
        <v>204</v>
      </c>
      <c r="B2416" s="4" t="s">
        <v>410</v>
      </c>
      <c r="C2416" s="61">
        <v>0</v>
      </c>
      <c r="D2416" s="1"/>
      <c r="E2416" s="61">
        <v>0</v>
      </c>
      <c r="F2416" s="1"/>
      <c r="G2416" s="61">
        <v>0</v>
      </c>
      <c r="H2416" s="1"/>
      <c r="I2416" s="1">
        <v>0.5</v>
      </c>
      <c r="K2416" s="19">
        <v>0.5</v>
      </c>
      <c r="L2416" s="22"/>
      <c r="M2416" s="22"/>
      <c r="N2416" s="98"/>
      <c r="O2416" s="98"/>
      <c r="P2416" s="98"/>
      <c r="Q2416" s="98"/>
    </row>
    <row r="2417" spans="1:17" ht="12.75">
      <c r="A2417" s="7">
        <v>205</v>
      </c>
      <c r="B2417" s="4" t="s">
        <v>411</v>
      </c>
      <c r="C2417" s="61">
        <v>0</v>
      </c>
      <c r="D2417" s="1"/>
      <c r="E2417" s="61">
        <v>0</v>
      </c>
      <c r="F2417" s="1"/>
      <c r="G2417" s="61">
        <v>0</v>
      </c>
      <c r="H2417" s="1"/>
      <c r="I2417" s="1"/>
      <c r="K2417" s="19"/>
      <c r="L2417" s="22"/>
      <c r="M2417" s="22"/>
      <c r="N2417" s="98"/>
      <c r="O2417" s="98"/>
      <c r="P2417" s="98"/>
      <c r="Q2417" s="98"/>
    </row>
    <row r="2418" spans="1:17" ht="12.75">
      <c r="A2418" s="7">
        <v>206</v>
      </c>
      <c r="B2418" s="4" t="s">
        <v>412</v>
      </c>
      <c r="C2418" s="61">
        <v>0</v>
      </c>
      <c r="D2418" s="1"/>
      <c r="E2418" s="61">
        <v>0</v>
      </c>
      <c r="F2418" s="1"/>
      <c r="G2418" s="61">
        <v>0</v>
      </c>
      <c r="H2418" s="1"/>
      <c r="I2418" s="1"/>
      <c r="K2418" s="19"/>
      <c r="L2418" s="22"/>
      <c r="M2418" s="22"/>
      <c r="N2418" s="98"/>
      <c r="O2418" s="98"/>
      <c r="P2418" s="98"/>
      <c r="Q2418" s="98"/>
    </row>
    <row r="2419" spans="1:17" ht="12.75">
      <c r="A2419" s="7">
        <v>208</v>
      </c>
      <c r="B2419" s="4" t="s">
        <v>413</v>
      </c>
      <c r="C2419" s="61">
        <v>0</v>
      </c>
      <c r="D2419" s="1"/>
      <c r="E2419" s="61">
        <v>0</v>
      </c>
      <c r="F2419" s="1"/>
      <c r="G2419" s="61">
        <v>0</v>
      </c>
      <c r="H2419" s="1"/>
      <c r="I2419" s="1">
        <v>1</v>
      </c>
      <c r="K2419" s="19">
        <v>1</v>
      </c>
      <c r="L2419" s="22"/>
      <c r="M2419" s="22"/>
      <c r="N2419" s="98"/>
      <c r="O2419" s="98"/>
      <c r="P2419" s="98"/>
      <c r="Q2419" s="98"/>
    </row>
    <row r="2420" spans="1:17" ht="12.75">
      <c r="A2420" s="7">
        <v>209</v>
      </c>
      <c r="B2420" s="4" t="s">
        <v>101</v>
      </c>
      <c r="C2420" s="61">
        <v>0</v>
      </c>
      <c r="D2420" s="1"/>
      <c r="E2420" s="61">
        <v>0</v>
      </c>
      <c r="F2420" s="1"/>
      <c r="G2420" s="61">
        <v>0</v>
      </c>
      <c r="H2420" s="1"/>
      <c r="I2420" s="1">
        <v>1</v>
      </c>
      <c r="K2420" s="19">
        <v>1</v>
      </c>
      <c r="L2420" s="22"/>
      <c r="M2420" s="22"/>
      <c r="N2420" s="98"/>
      <c r="O2420" s="98"/>
      <c r="P2420" s="98"/>
      <c r="Q2420" s="98"/>
    </row>
    <row r="2421" spans="1:17" ht="12.75">
      <c r="A2421" s="7"/>
      <c r="C2421" s="61"/>
      <c r="D2421" s="1"/>
      <c r="E2421" s="61"/>
      <c r="F2421" s="1"/>
      <c r="G2421" s="61"/>
      <c r="H2421" s="1"/>
      <c r="I2421" s="1">
        <v>1</v>
      </c>
      <c r="K2421" s="19">
        <v>1</v>
      </c>
      <c r="L2421" s="22"/>
      <c r="M2421" s="22"/>
      <c r="N2421" s="98"/>
      <c r="O2421" s="98"/>
      <c r="P2421" s="98"/>
      <c r="Q2421" s="98"/>
    </row>
    <row r="2422" spans="1:17" ht="12.75">
      <c r="A2422" s="7">
        <v>21</v>
      </c>
      <c r="B2422" s="4" t="s">
        <v>261</v>
      </c>
      <c r="C2422" s="61"/>
      <c r="D2422" s="1"/>
      <c r="E2422" s="61"/>
      <c r="F2422" s="1"/>
      <c r="G2422" s="61"/>
      <c r="H2422" s="1"/>
      <c r="I2422" s="1">
        <v>1</v>
      </c>
      <c r="K2422" s="19">
        <v>1</v>
      </c>
      <c r="L2422" s="22"/>
      <c r="M2422" s="22"/>
      <c r="N2422" s="98"/>
      <c r="O2422" s="98"/>
      <c r="P2422" s="98"/>
      <c r="Q2422" s="98"/>
    </row>
    <row r="2423" spans="1:17" ht="12.75">
      <c r="A2423" s="7">
        <v>210</v>
      </c>
      <c r="B2423" s="4" t="s">
        <v>414</v>
      </c>
      <c r="C2423" s="61">
        <v>0</v>
      </c>
      <c r="D2423" s="1"/>
      <c r="E2423" s="61">
        <v>0</v>
      </c>
      <c r="F2423" s="1"/>
      <c r="G2423" s="61">
        <v>0</v>
      </c>
      <c r="H2423" s="1"/>
      <c r="I2423" s="1">
        <v>1</v>
      </c>
      <c r="K2423" s="19">
        <v>1</v>
      </c>
      <c r="L2423" s="22"/>
      <c r="M2423" s="22"/>
      <c r="N2423" s="98"/>
      <c r="O2423" s="98"/>
      <c r="P2423" s="98"/>
      <c r="Q2423" s="98"/>
    </row>
    <row r="2424" spans="1:17" ht="12.75">
      <c r="A2424" s="7">
        <v>212</v>
      </c>
      <c r="B2424" s="4" t="s">
        <v>415</v>
      </c>
      <c r="C2424" s="61">
        <v>0</v>
      </c>
      <c r="D2424" s="1"/>
      <c r="E2424" s="61">
        <v>0</v>
      </c>
      <c r="F2424" s="1"/>
      <c r="G2424" s="61">
        <v>0</v>
      </c>
      <c r="H2424" s="1"/>
      <c r="I2424" s="1">
        <v>1</v>
      </c>
      <c r="K2424" s="19">
        <v>1</v>
      </c>
      <c r="L2424" s="22"/>
      <c r="M2424" s="22"/>
      <c r="N2424" s="98"/>
      <c r="O2424" s="98"/>
      <c r="P2424" s="98"/>
      <c r="Q2424" s="98"/>
    </row>
    <row r="2425" spans="1:17" ht="12.75">
      <c r="A2425" s="7">
        <v>213</v>
      </c>
      <c r="B2425" s="4" t="s">
        <v>416</v>
      </c>
      <c r="C2425" s="61">
        <v>0</v>
      </c>
      <c r="D2425" s="1"/>
      <c r="E2425" s="61">
        <v>0</v>
      </c>
      <c r="F2425" s="1"/>
      <c r="G2425" s="61">
        <v>0</v>
      </c>
      <c r="H2425" s="1"/>
      <c r="I2425" s="1">
        <v>1</v>
      </c>
      <c r="K2425" s="19">
        <v>1</v>
      </c>
      <c r="L2425" s="22"/>
      <c r="M2425" s="22"/>
      <c r="N2425" s="98"/>
      <c r="O2425" s="98"/>
      <c r="P2425" s="98"/>
      <c r="Q2425" s="98"/>
    </row>
    <row r="2426" spans="1:17" ht="12.75">
      <c r="A2426" s="7">
        <v>214</v>
      </c>
      <c r="B2426" s="4" t="s">
        <v>417</v>
      </c>
      <c r="C2426" s="61">
        <v>0</v>
      </c>
      <c r="D2426" s="1"/>
      <c r="E2426" s="61">
        <v>0</v>
      </c>
      <c r="F2426" s="1"/>
      <c r="G2426" s="61">
        <v>0</v>
      </c>
      <c r="H2426" s="1"/>
      <c r="I2426" s="1"/>
      <c r="K2426" s="19"/>
      <c r="L2426" s="22"/>
      <c r="M2426" s="22"/>
      <c r="N2426" s="98"/>
      <c r="O2426" s="98"/>
      <c r="P2426" s="98"/>
      <c r="Q2426" s="98"/>
    </row>
    <row r="2427" spans="1:17" ht="12.75">
      <c r="A2427" s="7">
        <v>215</v>
      </c>
      <c r="B2427" s="4" t="s">
        <v>418</v>
      </c>
      <c r="C2427" s="61">
        <v>0</v>
      </c>
      <c r="D2427" s="1"/>
      <c r="E2427" s="61">
        <v>0</v>
      </c>
      <c r="F2427" s="1"/>
      <c r="G2427" s="61">
        <v>0</v>
      </c>
      <c r="H2427" s="1"/>
      <c r="I2427" s="1"/>
      <c r="K2427" s="19"/>
      <c r="L2427" s="22"/>
      <c r="M2427" s="22"/>
      <c r="N2427" s="98"/>
      <c r="O2427" s="98"/>
      <c r="P2427" s="98"/>
      <c r="Q2427" s="98"/>
    </row>
    <row r="2428" spans="1:17" ht="12.75">
      <c r="A2428" s="7">
        <v>216</v>
      </c>
      <c r="B2428" s="4" t="s">
        <v>419</v>
      </c>
      <c r="C2428" s="61">
        <v>0</v>
      </c>
      <c r="D2428" s="1"/>
      <c r="E2428" s="61">
        <v>0</v>
      </c>
      <c r="F2428" s="1"/>
      <c r="G2428" s="61">
        <v>0</v>
      </c>
      <c r="H2428" s="1"/>
      <c r="I2428" s="1"/>
      <c r="K2428" s="19"/>
      <c r="L2428" s="22"/>
      <c r="M2428" s="22"/>
      <c r="N2428" s="98"/>
      <c r="O2428" s="98"/>
      <c r="P2428" s="98"/>
      <c r="Q2428" s="98"/>
    </row>
    <row r="2429" spans="1:17" ht="12.75">
      <c r="A2429" s="7">
        <v>219</v>
      </c>
      <c r="B2429" s="4" t="s">
        <v>420</v>
      </c>
      <c r="C2429" s="61">
        <v>0</v>
      </c>
      <c r="D2429" s="1"/>
      <c r="E2429" s="61">
        <v>0</v>
      </c>
      <c r="F2429" s="1"/>
      <c r="G2429" s="61">
        <v>0</v>
      </c>
      <c r="H2429" s="1"/>
      <c r="I2429" s="1">
        <v>1</v>
      </c>
      <c r="K2429" s="19">
        <v>1</v>
      </c>
      <c r="L2429" s="22"/>
      <c r="M2429" s="22"/>
      <c r="N2429" s="98"/>
      <c r="O2429" s="98"/>
      <c r="P2429" s="98"/>
      <c r="Q2429" s="98"/>
    </row>
    <row r="2430" spans="1:17" ht="12.75">
      <c r="C2430" s="61"/>
      <c r="D2430" s="1"/>
      <c r="E2430" s="61"/>
      <c r="F2430" s="1"/>
      <c r="G2430" s="61"/>
      <c r="H2430" s="1"/>
      <c r="I2430" s="1">
        <v>1</v>
      </c>
      <c r="K2430" s="19">
        <v>1</v>
      </c>
      <c r="L2430" s="22"/>
      <c r="M2430" s="22"/>
      <c r="N2430" s="98"/>
      <c r="O2430" s="98"/>
      <c r="P2430" s="98"/>
      <c r="Q2430" s="98"/>
    </row>
    <row r="2431" spans="1:17" ht="12.75">
      <c r="A2431" s="7">
        <v>22</v>
      </c>
      <c r="B2431" s="4" t="s">
        <v>262</v>
      </c>
      <c r="C2431" s="61"/>
      <c r="D2431" s="1"/>
      <c r="E2431" s="61"/>
      <c r="F2431" s="1"/>
      <c r="G2431" s="61"/>
      <c r="H2431" s="1"/>
      <c r="I2431" s="1">
        <v>1</v>
      </c>
      <c r="K2431" s="19">
        <v>1</v>
      </c>
      <c r="L2431" s="22"/>
      <c r="M2431" s="22"/>
      <c r="N2431" s="98"/>
      <c r="O2431" s="98"/>
      <c r="P2431" s="98"/>
      <c r="Q2431" s="98"/>
    </row>
    <row r="2432" spans="1:17" ht="12.75">
      <c r="A2432" s="7">
        <v>220</v>
      </c>
      <c r="B2432" s="4" t="s">
        <v>263</v>
      </c>
      <c r="C2432" s="61">
        <v>0</v>
      </c>
      <c r="D2432" s="1"/>
      <c r="E2432" s="61">
        <v>0</v>
      </c>
      <c r="F2432" s="1"/>
      <c r="G2432" s="61"/>
      <c r="H2432" s="1"/>
      <c r="I2432" s="1"/>
      <c r="K2432" s="19"/>
      <c r="L2432" s="22"/>
      <c r="M2432" s="22"/>
      <c r="N2432" s="98"/>
      <c r="O2432" s="98"/>
      <c r="P2432" s="98"/>
      <c r="Q2432" s="98"/>
    </row>
    <row r="2433" spans="1:17" ht="12.75">
      <c r="A2433" s="7" t="s">
        <v>355</v>
      </c>
      <c r="B2433" s="4" t="s">
        <v>358</v>
      </c>
      <c r="C2433" s="61">
        <v>0</v>
      </c>
      <c r="D2433" s="1"/>
      <c r="E2433" s="61">
        <v>0</v>
      </c>
      <c r="F2433" s="1"/>
      <c r="G2433" s="61">
        <v>0</v>
      </c>
      <c r="H2433" s="1"/>
      <c r="I2433" s="1">
        <v>1</v>
      </c>
      <c r="K2433" s="19">
        <v>1</v>
      </c>
      <c r="L2433" s="22"/>
      <c r="M2433" s="22"/>
      <c r="N2433" s="98"/>
      <c r="O2433" s="98"/>
      <c r="P2433" s="98"/>
      <c r="Q2433" s="98"/>
    </row>
    <row r="2434" spans="1:17" ht="12.75">
      <c r="A2434" s="7" t="s">
        <v>356</v>
      </c>
      <c r="B2434" s="4" t="s">
        <v>359</v>
      </c>
      <c r="C2434" s="61">
        <v>0</v>
      </c>
      <c r="D2434" s="1"/>
      <c r="E2434" s="61">
        <v>0</v>
      </c>
      <c r="F2434" s="1"/>
      <c r="G2434" s="61">
        <v>0</v>
      </c>
      <c r="H2434" s="1"/>
      <c r="I2434" s="1">
        <v>1</v>
      </c>
      <c r="K2434" s="19">
        <v>1</v>
      </c>
      <c r="L2434" s="22"/>
      <c r="M2434" s="22"/>
      <c r="N2434" s="98"/>
      <c r="O2434" s="98"/>
      <c r="P2434" s="98"/>
      <c r="Q2434" s="98"/>
    </row>
    <row r="2435" spans="1:17" ht="12.75">
      <c r="A2435" s="7" t="s">
        <v>264</v>
      </c>
      <c r="B2435" s="4" t="s">
        <v>360</v>
      </c>
      <c r="C2435" s="61">
        <v>0</v>
      </c>
      <c r="D2435" s="1"/>
      <c r="E2435" s="61">
        <v>0</v>
      </c>
      <c r="F2435" s="1"/>
      <c r="G2435" s="61">
        <v>0</v>
      </c>
      <c r="H2435" s="1"/>
      <c r="I2435" s="1">
        <v>1</v>
      </c>
      <c r="K2435" s="19">
        <v>1</v>
      </c>
      <c r="L2435" s="22"/>
      <c r="M2435" s="22"/>
      <c r="N2435" s="98"/>
      <c r="O2435" s="98"/>
      <c r="P2435" s="98"/>
      <c r="Q2435" s="98"/>
    </row>
    <row r="2436" spans="1:17" ht="12.75">
      <c r="A2436" s="7">
        <v>221</v>
      </c>
      <c r="B2436" s="4" t="s">
        <v>265</v>
      </c>
      <c r="C2436" s="61"/>
      <c r="D2436" s="1"/>
      <c r="E2436" s="61"/>
      <c r="F2436" s="1"/>
      <c r="G2436" s="61"/>
      <c r="H2436" s="1"/>
      <c r="I2436" s="1">
        <v>1</v>
      </c>
      <c r="K2436" s="19">
        <v>1</v>
      </c>
      <c r="L2436" s="22"/>
      <c r="M2436" s="22"/>
      <c r="N2436" s="98"/>
      <c r="O2436" s="98"/>
      <c r="P2436" s="98"/>
      <c r="Q2436" s="98"/>
    </row>
    <row r="2437" spans="1:17" ht="12.75">
      <c r="A2437" s="7" t="s">
        <v>41</v>
      </c>
      <c r="B2437" s="4" t="s">
        <v>363</v>
      </c>
      <c r="C2437" s="61">
        <f>+[1]Pre2018!$C$370</f>
        <v>1131810.98</v>
      </c>
      <c r="D2437" s="1"/>
      <c r="E2437" s="61">
        <v>823191.95</v>
      </c>
      <c r="F2437" s="1"/>
      <c r="G2437" s="61">
        <v>0</v>
      </c>
      <c r="H2437" s="1"/>
      <c r="I2437" s="1">
        <v>1</v>
      </c>
      <c r="K2437" s="19">
        <v>1</v>
      </c>
      <c r="L2437" s="22"/>
      <c r="M2437" s="22"/>
      <c r="N2437" s="98"/>
      <c r="O2437" s="98"/>
      <c r="P2437" s="98"/>
      <c r="Q2437" s="98"/>
    </row>
    <row r="2438" spans="1:17" ht="12.75">
      <c r="A2438" s="7" t="s">
        <v>266</v>
      </c>
      <c r="B2438" s="4" t="s">
        <v>364</v>
      </c>
      <c r="C2438" s="61">
        <f>+[1]Pre2018!$C$373</f>
        <v>0</v>
      </c>
      <c r="D2438" s="1"/>
      <c r="E2438" s="61">
        <v>0</v>
      </c>
      <c r="F2438" s="1"/>
      <c r="G2438" s="61">
        <v>0</v>
      </c>
      <c r="H2438" s="1"/>
      <c r="I2438" s="1">
        <v>1</v>
      </c>
      <c r="K2438" s="19">
        <v>1</v>
      </c>
      <c r="L2438" s="22"/>
      <c r="M2438" s="22"/>
      <c r="N2438" s="98"/>
      <c r="O2438" s="98"/>
      <c r="P2438" s="98"/>
      <c r="Q2438" s="98"/>
    </row>
    <row r="2439" spans="1:17" ht="12.75">
      <c r="A2439" s="7" t="s">
        <v>267</v>
      </c>
      <c r="B2439" s="4" t="s">
        <v>393</v>
      </c>
      <c r="C2439" s="61">
        <v>0</v>
      </c>
      <c r="D2439" s="1"/>
      <c r="E2439" s="61">
        <v>0</v>
      </c>
      <c r="F2439" s="1"/>
      <c r="G2439" s="61">
        <v>0</v>
      </c>
      <c r="H2439" s="1"/>
      <c r="I2439" s="1">
        <v>271381.05255999998</v>
      </c>
      <c r="K2439" s="19">
        <v>2</v>
      </c>
      <c r="L2439" s="22"/>
      <c r="M2439" s="22"/>
      <c r="N2439" s="98"/>
      <c r="O2439" s="98"/>
      <c r="P2439" s="98"/>
      <c r="Q2439" s="98"/>
    </row>
    <row r="2440" spans="1:17" ht="12.75">
      <c r="A2440" s="7" t="s">
        <v>102</v>
      </c>
      <c r="B2440" s="4" t="s">
        <v>103</v>
      </c>
      <c r="C2440" s="61">
        <v>0</v>
      </c>
      <c r="D2440" s="1"/>
      <c r="E2440" s="61">
        <v>0</v>
      </c>
      <c r="F2440" s="1"/>
      <c r="G2440" s="61">
        <v>0</v>
      </c>
      <c r="H2440" s="1"/>
      <c r="I2440" s="1">
        <v>1</v>
      </c>
      <c r="K2440" s="19">
        <v>1</v>
      </c>
      <c r="L2440" s="22"/>
      <c r="M2440" s="22"/>
      <c r="N2440" s="98"/>
      <c r="O2440" s="98"/>
      <c r="P2440" s="98"/>
      <c r="Q2440" s="98"/>
    </row>
    <row r="2441" spans="1:17" ht="12.75">
      <c r="A2441" s="7" t="s">
        <v>268</v>
      </c>
      <c r="B2441" s="4" t="s">
        <v>394</v>
      </c>
      <c r="C2441" s="61">
        <v>0</v>
      </c>
      <c r="D2441" s="1"/>
      <c r="E2441" s="61">
        <v>0</v>
      </c>
      <c r="F2441" s="1"/>
      <c r="G2441" s="61">
        <v>0</v>
      </c>
      <c r="H2441" s="1"/>
      <c r="I2441" s="1"/>
      <c r="K2441" s="19"/>
      <c r="L2441" s="22"/>
      <c r="M2441" s="22"/>
      <c r="N2441" s="98"/>
      <c r="O2441" s="98"/>
      <c r="P2441" s="98"/>
      <c r="Q2441" s="98"/>
    </row>
    <row r="2442" spans="1:17" ht="12.75">
      <c r="A2442" s="7" t="s">
        <v>361</v>
      </c>
      <c r="B2442" s="4" t="s">
        <v>104</v>
      </c>
      <c r="C2442" s="61">
        <v>0</v>
      </c>
      <c r="D2442" s="1"/>
      <c r="E2442" s="61">
        <v>0</v>
      </c>
      <c r="F2442" s="1"/>
      <c r="G2442" s="61">
        <v>0</v>
      </c>
      <c r="H2442" s="1"/>
      <c r="I2442" s="1">
        <v>1</v>
      </c>
      <c r="K2442" s="19">
        <v>1</v>
      </c>
      <c r="L2442" s="22"/>
      <c r="M2442" s="22"/>
      <c r="N2442" s="98"/>
      <c r="O2442" s="98"/>
      <c r="P2442" s="98"/>
      <c r="Q2442" s="98"/>
    </row>
    <row r="2443" spans="1:17" ht="12.75">
      <c r="A2443" s="7" t="s">
        <v>369</v>
      </c>
      <c r="B2443" s="4" t="s">
        <v>370</v>
      </c>
      <c r="C2443" s="61">
        <v>0</v>
      </c>
      <c r="D2443" s="1"/>
      <c r="E2443" s="61">
        <v>0</v>
      </c>
      <c r="F2443" s="1"/>
      <c r="G2443" s="11">
        <v>0</v>
      </c>
      <c r="H2443" s="1"/>
      <c r="I2443" s="1"/>
      <c r="K2443" s="19"/>
      <c r="L2443" s="22"/>
      <c r="M2443" s="22"/>
      <c r="N2443" s="98"/>
      <c r="O2443" s="98"/>
      <c r="P2443" s="98"/>
      <c r="Q2443" s="98"/>
    </row>
    <row r="2444" spans="1:17" ht="12.75">
      <c r="A2444" s="7" t="s">
        <v>362</v>
      </c>
      <c r="B2444" s="4" t="s">
        <v>395</v>
      </c>
      <c r="C2444" s="61">
        <v>0</v>
      </c>
      <c r="D2444" s="1"/>
      <c r="E2444" s="61">
        <v>0</v>
      </c>
      <c r="F2444" s="1"/>
      <c r="G2444" s="61">
        <v>0</v>
      </c>
      <c r="H2444" s="1"/>
      <c r="I2444" s="1">
        <v>1</v>
      </c>
      <c r="K2444" s="19">
        <v>1</v>
      </c>
      <c r="L2444" s="22"/>
      <c r="M2444" s="22"/>
      <c r="N2444" s="98"/>
      <c r="O2444" s="98"/>
      <c r="P2444" s="98"/>
      <c r="Q2444" s="98"/>
    </row>
    <row r="2445" spans="1:17" ht="12.75">
      <c r="A2445" s="7">
        <v>222</v>
      </c>
      <c r="B2445" s="4" t="s">
        <v>269</v>
      </c>
      <c r="C2445" s="61"/>
      <c r="D2445" s="1"/>
      <c r="E2445" s="61"/>
      <c r="F2445" s="1"/>
      <c r="G2445" s="61"/>
      <c r="H2445" s="1"/>
      <c r="I2445" s="1">
        <v>1</v>
      </c>
      <c r="K2445" s="19">
        <v>1</v>
      </c>
      <c r="L2445" s="22"/>
      <c r="M2445" s="22"/>
      <c r="N2445" s="98"/>
      <c r="O2445" s="98"/>
      <c r="P2445" s="98"/>
      <c r="Q2445" s="98"/>
    </row>
    <row r="2446" spans="1:17" ht="12.75">
      <c r="A2446" s="7" t="s">
        <v>421</v>
      </c>
      <c r="B2446" s="4" t="s">
        <v>105</v>
      </c>
      <c r="C2446" s="61">
        <f>+[1]Pre2018!$C$375</f>
        <v>1200</v>
      </c>
      <c r="D2446" s="1"/>
      <c r="E2446" s="61">
        <v>720</v>
      </c>
      <c r="F2446" s="1"/>
      <c r="G2446" s="61">
        <v>0</v>
      </c>
      <c r="H2446" s="1"/>
      <c r="I2446" s="1"/>
      <c r="K2446" s="19"/>
      <c r="L2446" s="22"/>
      <c r="M2446" s="22"/>
      <c r="N2446" s="98"/>
      <c r="O2446" s="98"/>
      <c r="P2446" s="98"/>
      <c r="Q2446" s="98"/>
    </row>
    <row r="2447" spans="1:17" ht="12.75">
      <c r="A2447" s="7" t="s">
        <v>435</v>
      </c>
      <c r="B2447" s="4" t="s">
        <v>93</v>
      </c>
      <c r="C2447" s="61">
        <v>0</v>
      </c>
      <c r="D2447" s="1"/>
      <c r="E2447" s="61">
        <v>0</v>
      </c>
      <c r="F2447" s="1"/>
      <c r="G2447" s="61">
        <v>0</v>
      </c>
      <c r="H2447" s="1"/>
      <c r="I2447" s="1">
        <v>1</v>
      </c>
      <c r="K2447" s="19">
        <v>1</v>
      </c>
      <c r="L2447" s="22"/>
      <c r="M2447" s="22"/>
      <c r="N2447" s="98"/>
      <c r="O2447" s="98"/>
      <c r="P2447" s="98"/>
      <c r="Q2447" s="98"/>
    </row>
    <row r="2448" spans="1:17" ht="12.75">
      <c r="A2448" s="7" t="s">
        <v>191</v>
      </c>
      <c r="B2448" s="4" t="s">
        <v>270</v>
      </c>
      <c r="C2448" s="61">
        <v>0</v>
      </c>
      <c r="D2448" s="1"/>
      <c r="E2448" s="61">
        <v>0</v>
      </c>
      <c r="F2448" s="1"/>
      <c r="G2448" s="61">
        <v>0</v>
      </c>
      <c r="H2448" s="1"/>
      <c r="I2448" s="1">
        <v>1</v>
      </c>
      <c r="K2448" s="19">
        <v>1</v>
      </c>
      <c r="L2448" s="22"/>
      <c r="M2448" s="22"/>
      <c r="N2448" s="98"/>
      <c r="O2448" s="98"/>
      <c r="P2448" s="98"/>
      <c r="Q2448" s="98"/>
    </row>
    <row r="2449" spans="1:40" ht="12.75">
      <c r="A2449" s="7" t="s">
        <v>192</v>
      </c>
      <c r="B2449" s="4" t="s">
        <v>271</v>
      </c>
      <c r="C2449" s="61">
        <v>0</v>
      </c>
      <c r="D2449" s="1"/>
      <c r="E2449" s="61">
        <v>0</v>
      </c>
      <c r="F2449" s="1"/>
      <c r="G2449" s="61">
        <v>0</v>
      </c>
      <c r="H2449" s="1"/>
      <c r="I2449" s="1">
        <v>1</v>
      </c>
      <c r="K2449" s="19">
        <v>1</v>
      </c>
      <c r="L2449" s="22"/>
      <c r="M2449" s="22"/>
      <c r="N2449" s="98"/>
      <c r="O2449" s="98"/>
      <c r="P2449" s="98"/>
      <c r="Q2449" s="98"/>
    </row>
    <row r="2450" spans="1:40" ht="12.75">
      <c r="A2450" s="7">
        <v>225</v>
      </c>
      <c r="B2450" s="4" t="s">
        <v>272</v>
      </c>
      <c r="C2450" s="61"/>
      <c r="D2450" s="1"/>
      <c r="E2450" s="61"/>
      <c r="F2450" s="1"/>
      <c r="G2450" s="61"/>
      <c r="H2450" s="1"/>
      <c r="I2450" s="1">
        <v>0</v>
      </c>
      <c r="K2450" s="19">
        <v>0</v>
      </c>
      <c r="L2450" s="22"/>
      <c r="M2450" s="22"/>
      <c r="N2450" s="98"/>
      <c r="O2450" s="98"/>
      <c r="P2450" s="98"/>
      <c r="Q2450" s="98"/>
    </row>
    <row r="2451" spans="1:40" ht="12.75">
      <c r="A2451" s="7" t="s">
        <v>106</v>
      </c>
      <c r="B2451" s="4" t="s">
        <v>111</v>
      </c>
      <c r="C2451" s="61">
        <v>0</v>
      </c>
      <c r="D2451" s="1"/>
      <c r="E2451" s="61">
        <v>0</v>
      </c>
      <c r="F2451" s="1"/>
      <c r="G2451" s="61">
        <v>0</v>
      </c>
      <c r="H2451" s="1"/>
      <c r="I2451" s="1">
        <v>1</v>
      </c>
      <c r="K2451" s="19">
        <v>1</v>
      </c>
      <c r="L2451" s="22"/>
      <c r="M2451" s="22"/>
      <c r="N2451" s="98"/>
      <c r="O2451" s="98"/>
      <c r="P2451" s="98"/>
      <c r="Q2451" s="98"/>
    </row>
    <row r="2452" spans="1:40" ht="12.75">
      <c r="A2452" s="7" t="s">
        <v>107</v>
      </c>
      <c r="B2452" s="4" t="s">
        <v>108</v>
      </c>
      <c r="C2452" s="61">
        <v>0</v>
      </c>
      <c r="D2452" s="1"/>
      <c r="E2452" s="61">
        <v>0</v>
      </c>
      <c r="F2452" s="1"/>
      <c r="G2452" s="61">
        <v>0</v>
      </c>
      <c r="H2452" s="1"/>
      <c r="I2452" s="1"/>
      <c r="K2452" s="19"/>
      <c r="L2452" s="22"/>
      <c r="M2452" s="22"/>
      <c r="N2452" s="98"/>
      <c r="O2452" s="98"/>
      <c r="P2452" s="98"/>
      <c r="Q2452" s="98"/>
    </row>
    <row r="2453" spans="1:40" ht="12.75">
      <c r="A2453" s="7" t="s">
        <v>109</v>
      </c>
      <c r="B2453" s="4" t="s">
        <v>110</v>
      </c>
      <c r="C2453" s="61">
        <v>0</v>
      </c>
      <c r="D2453" s="1"/>
      <c r="E2453" s="61">
        <v>0</v>
      </c>
      <c r="F2453" s="1"/>
      <c r="G2453" s="61">
        <v>0</v>
      </c>
      <c r="H2453" s="1"/>
      <c r="I2453" s="1">
        <v>1</v>
      </c>
      <c r="K2453" s="19">
        <v>1</v>
      </c>
      <c r="L2453" s="22"/>
      <c r="M2453" s="22"/>
      <c r="N2453" s="98"/>
      <c r="O2453" s="98"/>
      <c r="P2453" s="98"/>
      <c r="Q2453" s="98"/>
    </row>
    <row r="2454" spans="1:40" ht="12.75">
      <c r="A2454" s="7" t="s">
        <v>99</v>
      </c>
      <c r="B2454" s="4" t="s">
        <v>375</v>
      </c>
      <c r="C2454" s="61">
        <v>0</v>
      </c>
      <c r="D2454" s="1"/>
      <c r="E2454" s="61">
        <v>0</v>
      </c>
      <c r="F2454" s="1"/>
      <c r="G2454" s="61">
        <v>0</v>
      </c>
      <c r="H2454" s="1"/>
      <c r="I2454" s="1">
        <v>1</v>
      </c>
      <c r="K2454" s="19">
        <v>1</v>
      </c>
      <c r="L2454" s="22"/>
      <c r="M2454" s="22"/>
      <c r="N2454" s="98"/>
      <c r="O2454" s="98"/>
      <c r="P2454" s="98"/>
      <c r="Q2454" s="98"/>
    </row>
    <row r="2455" spans="1:40" ht="12.75">
      <c r="A2455" s="7">
        <v>227</v>
      </c>
      <c r="B2455" s="4" t="s">
        <v>112</v>
      </c>
      <c r="C2455" s="61"/>
      <c r="D2455" s="1"/>
      <c r="E2455" s="61"/>
      <c r="F2455" s="1"/>
      <c r="G2455" s="61"/>
      <c r="H2455" s="1"/>
      <c r="I2455" s="1">
        <v>638968.09</v>
      </c>
      <c r="K2455" s="19">
        <v>2</v>
      </c>
      <c r="L2455" s="22"/>
      <c r="M2455" s="22"/>
      <c r="N2455" s="98"/>
      <c r="O2455" s="98"/>
      <c r="P2455" s="98"/>
      <c r="Q2455" s="98"/>
    </row>
    <row r="2456" spans="1:40" ht="12.75">
      <c r="A2456" s="7" t="s">
        <v>115</v>
      </c>
      <c r="B2456" s="4" t="s">
        <v>116</v>
      </c>
      <c r="C2456" s="61">
        <v>0</v>
      </c>
      <c r="D2456" s="1"/>
      <c r="E2456" s="61">
        <v>0</v>
      </c>
      <c r="F2456" s="1"/>
      <c r="G2456" s="61">
        <v>0</v>
      </c>
      <c r="H2456" s="1"/>
      <c r="I2456" s="1">
        <v>1</v>
      </c>
      <c r="K2456" s="19">
        <v>1</v>
      </c>
      <c r="L2456" s="22"/>
      <c r="M2456" s="22"/>
      <c r="N2456" s="98"/>
      <c r="O2456" s="98"/>
      <c r="P2456" s="98"/>
      <c r="Q2456" s="98"/>
    </row>
    <row r="2457" spans="1:40" ht="12.75">
      <c r="A2457" s="7" t="s">
        <v>117</v>
      </c>
      <c r="B2457" s="4" t="s">
        <v>118</v>
      </c>
      <c r="C2457" s="61">
        <v>0</v>
      </c>
      <c r="D2457" s="1"/>
      <c r="E2457" s="61">
        <v>0</v>
      </c>
      <c r="F2457" s="1"/>
      <c r="G2457" s="61">
        <v>0</v>
      </c>
      <c r="H2457" s="1"/>
      <c r="I2457" s="1"/>
      <c r="K2457" s="22"/>
      <c r="L2457" s="22"/>
      <c r="M2457" s="22"/>
      <c r="N2457" s="98"/>
      <c r="O2457" s="98"/>
      <c r="P2457" s="98"/>
      <c r="Q2457" s="98"/>
    </row>
    <row r="2458" spans="1:40" ht="12.75">
      <c r="A2458" s="7" t="s">
        <v>119</v>
      </c>
      <c r="B2458" s="4" t="s">
        <v>120</v>
      </c>
      <c r="C2458" s="61">
        <v>0</v>
      </c>
      <c r="D2458" s="1"/>
      <c r="E2458" s="61">
        <v>0</v>
      </c>
      <c r="F2458" s="1"/>
      <c r="G2458" s="61">
        <v>0</v>
      </c>
      <c r="H2458" s="1"/>
      <c r="I2458" s="66"/>
      <c r="J2458" s="60">
        <v>910385.64256000007</v>
      </c>
      <c r="K2458" s="22"/>
      <c r="L2458" s="14">
        <v>40.5</v>
      </c>
      <c r="M2458" s="15"/>
      <c r="N2458" s="98"/>
      <c r="O2458" s="98"/>
      <c r="P2458" s="98"/>
      <c r="Q2458" s="98"/>
    </row>
    <row r="2459" spans="1:40" ht="12.75">
      <c r="A2459" s="7" t="s">
        <v>113</v>
      </c>
      <c r="B2459" s="4" t="s">
        <v>114</v>
      </c>
      <c r="C2459" s="61">
        <f>[1]Pre2018!$C$377+[1]Pre2018!$C$380+[3]RESUMEN!$F$51</f>
        <v>756158.62</v>
      </c>
      <c r="D2459" s="1"/>
      <c r="E2459" s="61">
        <v>175795.87</v>
      </c>
      <c r="F2459" s="1"/>
      <c r="G2459" s="61">
        <v>0</v>
      </c>
      <c r="H2459" s="1"/>
      <c r="I2459" s="21"/>
      <c r="J2459" s="6"/>
      <c r="K2459" s="22"/>
      <c r="L2459" s="22"/>
      <c r="M2459" s="22"/>
      <c r="N2459" s="98"/>
      <c r="O2459" s="98"/>
      <c r="P2459" s="98"/>
      <c r="Q2459" s="98"/>
      <c r="AN2459" s="4" t="s">
        <v>506</v>
      </c>
    </row>
    <row r="2460" spans="1:40" ht="12.75">
      <c r="C2460" s="61"/>
      <c r="D2460" s="1"/>
      <c r="E2460" s="61"/>
      <c r="F2460" s="1"/>
      <c r="G2460" s="61"/>
      <c r="H2460" s="1"/>
      <c r="I2460" s="1"/>
      <c r="K2460" s="22"/>
      <c r="L2460" s="22"/>
      <c r="M2460" s="22"/>
      <c r="N2460" s="98"/>
      <c r="O2460" s="98"/>
      <c r="P2460" s="98"/>
      <c r="Q2460" s="98"/>
    </row>
    <row r="2461" spans="1:40" ht="12.75">
      <c r="B2461" s="5" t="s">
        <v>279</v>
      </c>
      <c r="C2461" s="61"/>
      <c r="D2461" s="14">
        <f>SUM(C2413:C2459)</f>
        <v>1889169.6</v>
      </c>
      <c r="E2461" s="61"/>
      <c r="F2461" s="14">
        <v>999707.82</v>
      </c>
      <c r="G2461" s="62"/>
      <c r="H2461" s="60">
        <f>SUM(G2413:G2459)</f>
        <v>0</v>
      </c>
      <c r="I2461" s="1"/>
      <c r="L2461" s="22"/>
      <c r="M2461" s="22"/>
      <c r="N2461" s="98"/>
      <c r="O2461" s="98"/>
      <c r="P2461" s="98"/>
      <c r="Q2461" s="98"/>
    </row>
    <row r="2462" spans="1:40" ht="12.75">
      <c r="E2462" s="61"/>
      <c r="F2462" s="1"/>
      <c r="G2462" s="61"/>
      <c r="H2462" s="1"/>
      <c r="I2462" s="1">
        <v>1</v>
      </c>
      <c r="K2462" s="45">
        <v>1</v>
      </c>
      <c r="L2462" s="22"/>
      <c r="M2462" s="22"/>
      <c r="N2462" s="98"/>
      <c r="O2462" s="98"/>
      <c r="P2462" s="98"/>
      <c r="Q2462" s="98"/>
    </row>
    <row r="2463" spans="1:40" ht="12.75">
      <c r="A2463" s="6" t="s">
        <v>281</v>
      </c>
      <c r="B2463" s="6"/>
      <c r="C2463" s="6"/>
      <c r="D2463" s="6"/>
      <c r="E2463" s="61"/>
      <c r="F2463" s="1"/>
      <c r="G2463" s="61"/>
      <c r="H2463" s="1"/>
      <c r="I2463" s="1"/>
      <c r="K2463" s="45"/>
      <c r="L2463" s="22"/>
      <c r="M2463" s="22"/>
      <c r="N2463" s="98"/>
      <c r="O2463" s="98"/>
      <c r="P2463" s="98"/>
      <c r="Q2463" s="98"/>
    </row>
    <row r="2464" spans="1:40" ht="12.75">
      <c r="E2464" s="61"/>
      <c r="F2464" s="1"/>
      <c r="G2464" s="4"/>
      <c r="I2464" s="1"/>
      <c r="K2464" s="45"/>
      <c r="L2464" s="22"/>
      <c r="M2464" s="22"/>
      <c r="N2464" s="98"/>
      <c r="O2464" s="98"/>
      <c r="P2464" s="98"/>
      <c r="Q2464" s="98"/>
    </row>
    <row r="2465" spans="1:20" ht="12.75">
      <c r="A2465" s="7">
        <v>44</v>
      </c>
      <c r="B2465" s="4" t="s">
        <v>43</v>
      </c>
      <c r="E2465" s="61"/>
      <c r="F2465" s="1"/>
      <c r="G2465" s="4"/>
      <c r="I2465" s="1">
        <v>1</v>
      </c>
      <c r="K2465" s="45">
        <v>1</v>
      </c>
      <c r="L2465" s="22"/>
      <c r="M2465" s="22"/>
      <c r="N2465" s="98"/>
      <c r="O2465" s="98"/>
      <c r="P2465" s="98"/>
      <c r="Q2465" s="98"/>
    </row>
    <row r="2466" spans="1:20" ht="12.75">
      <c r="A2466" s="7">
        <v>443</v>
      </c>
      <c r="B2466" s="4" t="s">
        <v>49</v>
      </c>
      <c r="C2466" s="61">
        <v>0</v>
      </c>
      <c r="D2466" s="1"/>
      <c r="E2466" s="61">
        <v>0</v>
      </c>
      <c r="F2466" s="1"/>
      <c r="G2466" s="61">
        <v>1</v>
      </c>
      <c r="H2466" s="1"/>
      <c r="I2466" s="1"/>
      <c r="K2466" s="45"/>
      <c r="L2466" s="22"/>
      <c r="M2466" s="22"/>
      <c r="N2466" s="98"/>
      <c r="O2466" s="98"/>
      <c r="P2466" s="98"/>
      <c r="Q2466" s="98"/>
    </row>
    <row r="2467" spans="1:20" ht="12.75">
      <c r="C2467" s="61"/>
      <c r="D2467" s="1"/>
      <c r="E2467" s="61"/>
      <c r="F2467" s="1"/>
      <c r="G2467" s="61"/>
      <c r="H2467" s="1"/>
      <c r="I2467" s="1"/>
      <c r="K2467" s="45"/>
      <c r="L2467" s="22"/>
      <c r="M2467" s="22"/>
      <c r="N2467" s="98"/>
      <c r="O2467" s="98"/>
      <c r="P2467" s="98"/>
      <c r="Q2467" s="98"/>
    </row>
    <row r="2468" spans="1:20" ht="12.75">
      <c r="A2468" s="7">
        <v>46</v>
      </c>
      <c r="B2468" s="4" t="s">
        <v>282</v>
      </c>
      <c r="C2468" s="61"/>
      <c r="D2468" s="1"/>
      <c r="E2468" s="61"/>
      <c r="F2468" s="1"/>
      <c r="G2468" s="61"/>
      <c r="H2468" s="1"/>
      <c r="I2468" s="1">
        <v>1</v>
      </c>
      <c r="K2468" s="45">
        <v>1</v>
      </c>
      <c r="L2468" s="22"/>
      <c r="M2468" s="22"/>
      <c r="N2468" s="98"/>
      <c r="O2468" s="98"/>
      <c r="P2468" s="98"/>
      <c r="Q2468" s="98"/>
    </row>
    <row r="2469" spans="1:20" ht="12.75">
      <c r="A2469" s="7">
        <v>462</v>
      </c>
      <c r="B2469" s="4" t="s">
        <v>283</v>
      </c>
      <c r="C2469" s="61">
        <v>0</v>
      </c>
      <c r="D2469" s="1"/>
      <c r="E2469" s="61">
        <v>0</v>
      </c>
      <c r="F2469" s="1"/>
      <c r="G2469" s="61">
        <v>1</v>
      </c>
      <c r="H2469" s="1"/>
      <c r="I2469" s="1">
        <v>1</v>
      </c>
      <c r="K2469" s="45">
        <v>1</v>
      </c>
      <c r="L2469" s="22"/>
      <c r="M2469" s="22"/>
      <c r="N2469" s="98"/>
      <c r="O2469" s="98"/>
      <c r="P2469" s="98"/>
      <c r="Q2469" s="98"/>
    </row>
    <row r="2470" spans="1:20" ht="12.75">
      <c r="C2470" s="61"/>
      <c r="D2470" s="1"/>
      <c r="E2470" s="61"/>
      <c r="F2470" s="1"/>
      <c r="G2470" s="61"/>
      <c r="H2470" s="1"/>
      <c r="I2470" s="1"/>
      <c r="K2470" s="22"/>
      <c r="L2470" s="22"/>
      <c r="M2470" s="22"/>
      <c r="N2470" s="98"/>
      <c r="O2470" s="98"/>
      <c r="P2470" s="98"/>
      <c r="Q2470" s="98"/>
    </row>
    <row r="2471" spans="1:20" ht="12.75">
      <c r="A2471" s="7">
        <v>48</v>
      </c>
      <c r="B2471" s="4" t="s">
        <v>284</v>
      </c>
      <c r="C2471" s="61"/>
      <c r="D2471" s="1"/>
      <c r="E2471" s="61"/>
      <c r="F2471" s="1"/>
      <c r="G2471" s="61"/>
      <c r="H2471" s="1"/>
      <c r="I2471" s="66"/>
      <c r="J2471" s="60">
        <v>4</v>
      </c>
      <c r="K2471" s="22"/>
      <c r="L2471" s="46">
        <v>4</v>
      </c>
      <c r="M2471" s="58"/>
      <c r="N2471" s="98"/>
      <c r="O2471" s="98"/>
      <c r="P2471" s="98"/>
      <c r="Q2471" s="98"/>
    </row>
    <row r="2472" spans="1:20" ht="12.75">
      <c r="A2472" s="7">
        <v>482</v>
      </c>
      <c r="B2472" s="4" t="s">
        <v>397</v>
      </c>
      <c r="C2472" s="61">
        <v>0</v>
      </c>
      <c r="D2472" s="1"/>
      <c r="E2472" s="61">
        <v>0</v>
      </c>
      <c r="F2472" s="1"/>
      <c r="G2472" s="61">
        <v>1</v>
      </c>
      <c r="H2472" s="1"/>
      <c r="I2472" s="1"/>
      <c r="K2472" s="22"/>
      <c r="L2472" s="22"/>
      <c r="M2472" s="22"/>
      <c r="N2472" s="98"/>
      <c r="O2472" s="98"/>
      <c r="P2472" s="98"/>
      <c r="Q2472" s="98"/>
    </row>
    <row r="2473" spans="1:20" ht="12.75">
      <c r="A2473" s="7">
        <v>489</v>
      </c>
      <c r="B2473" s="4" t="s">
        <v>227</v>
      </c>
      <c r="C2473" s="61">
        <v>0</v>
      </c>
      <c r="D2473" s="1"/>
      <c r="E2473" s="61">
        <v>0</v>
      </c>
      <c r="F2473" s="1"/>
      <c r="G2473" s="61">
        <v>1</v>
      </c>
      <c r="H2473" s="1"/>
      <c r="I2473" s="21"/>
      <c r="J2473" s="6"/>
      <c r="K2473" s="22"/>
      <c r="L2473" s="22"/>
      <c r="M2473" s="22"/>
      <c r="N2473" s="98"/>
      <c r="O2473" s="98"/>
      <c r="P2473" s="98"/>
      <c r="Q2473" s="98"/>
    </row>
    <row r="2474" spans="1:20" ht="12.75">
      <c r="C2474" s="61"/>
      <c r="D2474" s="1"/>
      <c r="E2474" s="61"/>
      <c r="F2474" s="1"/>
      <c r="G2474" s="61"/>
      <c r="H2474" s="1"/>
      <c r="I2474" s="1"/>
      <c r="K2474" s="22"/>
      <c r="L2474" s="22"/>
      <c r="M2474" s="22"/>
      <c r="N2474" s="98"/>
      <c r="O2474" s="98"/>
      <c r="P2474" s="98"/>
      <c r="Q2474" s="98"/>
    </row>
    <row r="2475" spans="1:20" ht="12.75">
      <c r="B2475" s="5" t="s">
        <v>236</v>
      </c>
      <c r="C2475" s="62"/>
      <c r="D2475" s="60">
        <f>SUM(C2466:C2474)</f>
        <v>0</v>
      </c>
      <c r="E2475" s="62"/>
      <c r="F2475" s="60">
        <v>0</v>
      </c>
      <c r="G2475" s="62"/>
      <c r="H2475" s="60">
        <f>SUM(G2466:G2474)</f>
        <v>4</v>
      </c>
      <c r="I2475" s="1"/>
      <c r="L2475" s="22"/>
      <c r="M2475" s="22"/>
      <c r="N2475" s="98"/>
      <c r="O2475" s="98"/>
      <c r="P2475" s="98"/>
      <c r="Q2475" s="98"/>
    </row>
    <row r="2476" spans="1:20" ht="12.75">
      <c r="E2476" s="61"/>
      <c r="F2476" s="1"/>
      <c r="G2476" s="61"/>
      <c r="H2476" s="1"/>
      <c r="I2476" s="1">
        <v>1</v>
      </c>
      <c r="K2476" s="34">
        <v>1</v>
      </c>
      <c r="L2476" s="22"/>
      <c r="M2476" s="22"/>
      <c r="N2476" s="98"/>
      <c r="O2476" s="98"/>
      <c r="P2476" s="98"/>
      <c r="Q2476" s="98"/>
      <c r="T2476" s="22">
        <v>307</v>
      </c>
    </row>
    <row r="2477" spans="1:20" ht="12.75">
      <c r="A2477" s="6" t="s">
        <v>285</v>
      </c>
      <c r="B2477" s="6"/>
      <c r="C2477" s="6"/>
      <c r="D2477" s="6"/>
      <c r="E2477" s="61"/>
      <c r="F2477" s="1"/>
      <c r="G2477" s="61"/>
      <c r="H2477" s="1"/>
      <c r="I2477" s="1">
        <v>1</v>
      </c>
      <c r="K2477" s="34">
        <v>1</v>
      </c>
      <c r="L2477" s="22"/>
      <c r="M2477" s="22"/>
      <c r="N2477" s="98"/>
      <c r="O2477" s="98"/>
      <c r="P2477" s="98"/>
      <c r="Q2477" s="98"/>
      <c r="T2477" s="22">
        <v>308</v>
      </c>
    </row>
    <row r="2478" spans="1:20" ht="12.75">
      <c r="E2478" s="61"/>
      <c r="F2478" s="1"/>
      <c r="G2478" s="4"/>
      <c r="I2478" s="1"/>
      <c r="K2478" s="34"/>
      <c r="L2478" s="22"/>
      <c r="M2478" s="22"/>
      <c r="N2478" s="98"/>
      <c r="O2478" s="98"/>
      <c r="P2478" s="98"/>
      <c r="Q2478" s="98"/>
    </row>
    <row r="2479" spans="1:20" ht="12.75">
      <c r="A2479" s="7">
        <v>60</v>
      </c>
      <c r="B2479" s="4" t="s">
        <v>316</v>
      </c>
      <c r="E2479" s="61"/>
      <c r="F2479" s="1"/>
      <c r="G2479" s="4"/>
      <c r="I2479" s="1"/>
      <c r="K2479" s="34"/>
      <c r="L2479" s="22"/>
      <c r="M2479" s="22"/>
      <c r="N2479" s="98"/>
      <c r="O2479" s="98"/>
      <c r="P2479" s="98"/>
      <c r="Q2479" s="98"/>
    </row>
    <row r="2480" spans="1:20" ht="12.75">
      <c r="A2480" s="7">
        <v>600</v>
      </c>
      <c r="B2480" s="4" t="s">
        <v>398</v>
      </c>
      <c r="C2480" s="61">
        <f>'[4]PARTIDAS PRG'!$D330</f>
        <v>0</v>
      </c>
      <c r="D2480" s="61"/>
      <c r="E2480" s="61">
        <v>0</v>
      </c>
      <c r="F2480" s="1"/>
      <c r="G2480" s="61"/>
      <c r="H2480" s="1"/>
      <c r="I2480" s="1">
        <v>1</v>
      </c>
      <c r="K2480" s="34">
        <v>1</v>
      </c>
      <c r="L2480" s="22"/>
      <c r="M2480" s="22"/>
      <c r="N2480" s="98"/>
      <c r="O2480" s="98"/>
      <c r="P2480" s="98"/>
      <c r="Q2480" s="98"/>
      <c r="T2480" s="22">
        <v>309</v>
      </c>
    </row>
    <row r="2481" spans="1:20" ht="12.75">
      <c r="A2481" s="7">
        <v>609</v>
      </c>
      <c r="B2481" s="4" t="s">
        <v>399</v>
      </c>
      <c r="C2481" s="61">
        <f>'[4]PARTIDAS PRG'!$D331</f>
        <v>0</v>
      </c>
      <c r="D2481" s="61"/>
      <c r="E2481" s="61">
        <v>0</v>
      </c>
      <c r="F2481" s="1"/>
      <c r="G2481" s="61"/>
      <c r="H2481" s="1"/>
      <c r="I2481" s="1">
        <v>1</v>
      </c>
      <c r="K2481" s="34">
        <v>1</v>
      </c>
      <c r="L2481" s="22"/>
      <c r="M2481" s="22"/>
      <c r="N2481" s="98"/>
      <c r="O2481" s="98"/>
      <c r="P2481" s="98"/>
      <c r="Q2481" s="98"/>
      <c r="T2481" s="22">
        <v>310</v>
      </c>
    </row>
    <row r="2482" spans="1:20" ht="12.75">
      <c r="A2482" s="7"/>
      <c r="C2482" s="61"/>
      <c r="D2482" s="61"/>
      <c r="E2482" s="61"/>
      <c r="F2482" s="1"/>
      <c r="G2482" s="61"/>
      <c r="H2482" s="1"/>
      <c r="I2482" s="1"/>
      <c r="K2482" s="34"/>
      <c r="L2482" s="22"/>
      <c r="M2482" s="22"/>
      <c r="N2482" s="98"/>
      <c r="O2482" s="98"/>
      <c r="P2482" s="98"/>
      <c r="Q2482" s="98"/>
    </row>
    <row r="2483" spans="1:20" ht="12.75">
      <c r="A2483" s="7">
        <v>61</v>
      </c>
      <c r="B2483" s="4" t="s">
        <v>401</v>
      </c>
      <c r="C2483" s="61"/>
      <c r="D2483" s="61"/>
      <c r="E2483" s="61"/>
      <c r="F2483" s="1"/>
      <c r="G2483" s="61"/>
      <c r="H2483" s="1"/>
      <c r="I2483" s="1"/>
      <c r="K2483" s="34"/>
      <c r="L2483" s="22"/>
      <c r="M2483" s="22"/>
      <c r="N2483" s="98"/>
      <c r="O2483" s="98"/>
      <c r="P2483" s="98"/>
      <c r="Q2483" s="98"/>
    </row>
    <row r="2484" spans="1:20" ht="12.75">
      <c r="A2484" s="7">
        <v>610</v>
      </c>
      <c r="B2484" s="4" t="s">
        <v>398</v>
      </c>
      <c r="C2484" s="61">
        <f>'[4]PARTIDAS PRG'!$D332</f>
        <v>0</v>
      </c>
      <c r="D2484" s="61"/>
      <c r="E2484" s="61">
        <v>0</v>
      </c>
      <c r="F2484" s="1"/>
      <c r="G2484" s="61"/>
      <c r="H2484" s="1"/>
      <c r="I2484" s="1">
        <v>1</v>
      </c>
      <c r="K2484" s="34">
        <v>1</v>
      </c>
      <c r="L2484" s="22"/>
      <c r="M2484" s="22"/>
      <c r="N2484" s="98"/>
      <c r="O2484" s="98"/>
      <c r="P2484" s="98"/>
      <c r="Q2484" s="98"/>
      <c r="T2484" s="22">
        <v>311</v>
      </c>
    </row>
    <row r="2485" spans="1:20" ht="12.75">
      <c r="A2485" s="7">
        <v>619</v>
      </c>
      <c r="B2485" s="4" t="s">
        <v>400</v>
      </c>
      <c r="C2485" s="61">
        <f>'[4]PARTIDAS PRG'!$D333</f>
        <v>0</v>
      </c>
      <c r="D2485" s="61"/>
      <c r="E2485" s="61">
        <v>0</v>
      </c>
      <c r="F2485" s="1"/>
      <c r="G2485" s="61"/>
      <c r="H2485" s="1"/>
      <c r="I2485" s="61">
        <v>1</v>
      </c>
      <c r="J2485" s="61"/>
      <c r="K2485" s="34">
        <v>1</v>
      </c>
      <c r="L2485" s="22"/>
      <c r="M2485" s="22"/>
      <c r="N2485" s="98"/>
      <c r="O2485" s="98"/>
      <c r="P2485" s="98"/>
      <c r="Q2485" s="98"/>
      <c r="T2485" s="22">
        <v>312</v>
      </c>
    </row>
    <row r="2486" spans="1:20" ht="12.75">
      <c r="A2486" s="7"/>
      <c r="C2486" s="61"/>
      <c r="D2486" s="61"/>
      <c r="E2486" s="61"/>
      <c r="F2486" s="1"/>
      <c r="G2486" s="61"/>
      <c r="H2486" s="1"/>
      <c r="I2486" s="1">
        <v>1</v>
      </c>
      <c r="K2486" s="34">
        <v>1</v>
      </c>
      <c r="L2486" s="22"/>
      <c r="M2486" s="22"/>
      <c r="N2486" s="98"/>
      <c r="O2486" s="98"/>
      <c r="P2486" s="98"/>
      <c r="Q2486" s="98"/>
      <c r="T2486" s="22">
        <v>313</v>
      </c>
    </row>
    <row r="2487" spans="1:20" ht="12.75">
      <c r="A2487" s="7">
        <v>62</v>
      </c>
      <c r="B2487" s="4" t="s">
        <v>317</v>
      </c>
      <c r="C2487" s="61"/>
      <c r="D2487" s="61"/>
      <c r="E2487" s="61"/>
      <c r="F2487" s="1"/>
      <c r="G2487" s="61"/>
      <c r="H2487" s="1"/>
      <c r="I2487" s="1">
        <v>1</v>
      </c>
      <c r="K2487" s="34">
        <v>1</v>
      </c>
      <c r="L2487" s="22"/>
      <c r="M2487" s="22"/>
      <c r="N2487" s="98"/>
      <c r="O2487" s="98"/>
      <c r="P2487" s="98"/>
      <c r="Q2487" s="98"/>
      <c r="T2487" s="22">
        <v>314</v>
      </c>
    </row>
    <row r="2488" spans="1:20" ht="12.75">
      <c r="A2488" s="7">
        <v>621</v>
      </c>
      <c r="B2488" s="4" t="s">
        <v>286</v>
      </c>
      <c r="C2488" s="61">
        <f>'[4]PARTIDAS PRG'!$D334</f>
        <v>0</v>
      </c>
      <c r="D2488" s="61"/>
      <c r="E2488" s="61">
        <v>6000</v>
      </c>
      <c r="F2488" s="1"/>
      <c r="G2488" s="61"/>
      <c r="H2488" s="1"/>
      <c r="I2488" s="1">
        <v>1</v>
      </c>
      <c r="K2488" s="34">
        <v>1</v>
      </c>
      <c r="L2488" s="22"/>
      <c r="M2488" s="22"/>
      <c r="N2488" s="98"/>
      <c r="O2488" s="98"/>
      <c r="P2488" s="98"/>
      <c r="Q2488" s="98"/>
      <c r="T2488" s="22">
        <v>315</v>
      </c>
    </row>
    <row r="2489" spans="1:20" ht="12.75">
      <c r="A2489" s="7">
        <v>622</v>
      </c>
      <c r="B2489" s="4" t="s">
        <v>258</v>
      </c>
      <c r="C2489" s="61">
        <f>'[4]PARTIDAS PRG'!$D335</f>
        <v>0</v>
      </c>
      <c r="D2489" s="61"/>
      <c r="E2489" s="61">
        <v>1082296.0899999999</v>
      </c>
      <c r="F2489" s="1"/>
      <c r="G2489" s="61"/>
      <c r="H2489" s="61"/>
      <c r="I2489" s="1">
        <v>1</v>
      </c>
      <c r="K2489" s="34">
        <v>1</v>
      </c>
      <c r="L2489" s="22"/>
      <c r="M2489" s="22"/>
      <c r="N2489" s="98"/>
      <c r="O2489" s="98"/>
      <c r="P2489" s="98"/>
      <c r="Q2489" s="98"/>
      <c r="T2489" s="22">
        <v>316</v>
      </c>
    </row>
    <row r="2490" spans="1:20" ht="12.75">
      <c r="A2490" s="7">
        <v>623</v>
      </c>
      <c r="B2490" s="4" t="s">
        <v>46</v>
      </c>
      <c r="C2490" s="61">
        <f>'[4]PARTIDAS PRG'!$D336</f>
        <v>45434.37</v>
      </c>
      <c r="D2490" s="61"/>
      <c r="E2490" s="61">
        <v>0</v>
      </c>
      <c r="F2490" s="1"/>
      <c r="G2490" s="61"/>
      <c r="H2490" s="1"/>
      <c r="I2490" s="1">
        <v>1</v>
      </c>
      <c r="K2490" s="34">
        <v>1</v>
      </c>
      <c r="L2490" s="22"/>
      <c r="M2490" s="22"/>
      <c r="N2490" s="98"/>
      <c r="O2490" s="98"/>
      <c r="P2490" s="98"/>
      <c r="Q2490" s="98"/>
      <c r="T2490" s="22">
        <v>317</v>
      </c>
    </row>
    <row r="2491" spans="1:20" ht="12.75">
      <c r="A2491" s="7">
        <v>624</v>
      </c>
      <c r="B2491" s="4" t="s">
        <v>259</v>
      </c>
      <c r="C2491" s="61">
        <f>'[4]PARTIDAS PRG'!$D337</f>
        <v>0</v>
      </c>
      <c r="D2491" s="61"/>
      <c r="E2491" s="61">
        <v>0</v>
      </c>
      <c r="F2491" s="1"/>
      <c r="G2491" s="61"/>
      <c r="H2491" s="1"/>
      <c r="I2491" s="1">
        <v>1</v>
      </c>
      <c r="K2491" s="34">
        <v>1</v>
      </c>
      <c r="L2491" s="22"/>
      <c r="M2491" s="22"/>
      <c r="N2491" s="98"/>
      <c r="O2491" s="98"/>
      <c r="P2491" s="98"/>
      <c r="Q2491" s="98"/>
      <c r="T2491" s="22">
        <v>318</v>
      </c>
    </row>
    <row r="2492" spans="1:20" ht="12.75">
      <c r="A2492" s="7">
        <v>625</v>
      </c>
      <c r="B2492" s="4" t="s">
        <v>44</v>
      </c>
      <c r="C2492" s="61">
        <f>'[4]PARTIDAS PRG'!$D338</f>
        <v>0</v>
      </c>
      <c r="D2492" s="61"/>
      <c r="E2492" s="61">
        <v>0</v>
      </c>
      <c r="F2492" s="1"/>
      <c r="G2492" s="61"/>
      <c r="H2492" s="1"/>
      <c r="I2492" s="1"/>
      <c r="K2492" s="34"/>
      <c r="L2492" s="22"/>
      <c r="M2492" s="22"/>
      <c r="N2492" s="98"/>
      <c r="O2492" s="98"/>
      <c r="P2492" s="98"/>
      <c r="Q2492" s="98"/>
    </row>
    <row r="2493" spans="1:20" ht="12.75">
      <c r="A2493" s="7">
        <v>626</v>
      </c>
      <c r="B2493" s="4" t="s">
        <v>260</v>
      </c>
      <c r="C2493" s="61">
        <f>'[4]PARTIDAS PRG'!$D339</f>
        <v>0</v>
      </c>
      <c r="D2493" s="61"/>
      <c r="E2493" s="61">
        <v>0</v>
      </c>
      <c r="F2493" s="1"/>
      <c r="G2493" s="61"/>
      <c r="H2493" s="1"/>
      <c r="I2493" s="1"/>
      <c r="K2493" s="34"/>
      <c r="L2493" s="22"/>
      <c r="M2493" s="22"/>
      <c r="N2493" s="98"/>
      <c r="O2493" s="98"/>
      <c r="P2493" s="98"/>
      <c r="Q2493" s="98"/>
    </row>
    <row r="2494" spans="1:20" ht="12.75">
      <c r="A2494" s="7">
        <v>627</v>
      </c>
      <c r="B2494" s="4" t="s">
        <v>287</v>
      </c>
      <c r="C2494" s="61">
        <f>'[4]PARTIDAS PRG'!$D340</f>
        <v>0</v>
      </c>
      <c r="D2494" s="61"/>
      <c r="E2494" s="61">
        <v>0</v>
      </c>
      <c r="F2494" s="1"/>
      <c r="G2494" s="61"/>
      <c r="H2494" s="1"/>
      <c r="I2494" s="1">
        <v>1</v>
      </c>
      <c r="K2494" s="34">
        <v>1</v>
      </c>
      <c r="L2494" s="22"/>
      <c r="M2494" s="22"/>
      <c r="N2494" s="98"/>
      <c r="O2494" s="98"/>
      <c r="P2494" s="98"/>
      <c r="Q2494" s="98"/>
      <c r="T2494" s="22">
        <v>319</v>
      </c>
    </row>
    <row r="2495" spans="1:20" ht="12.75">
      <c r="A2495" s="7">
        <v>629</v>
      </c>
      <c r="B2495" s="4" t="s">
        <v>45</v>
      </c>
      <c r="C2495" s="61">
        <f>'[4]PARTIDAS PRG'!$D341</f>
        <v>0</v>
      </c>
      <c r="D2495" s="61"/>
      <c r="E2495" s="61">
        <v>0</v>
      </c>
      <c r="F2495" s="1"/>
      <c r="G2495" s="61"/>
      <c r="H2495" s="1"/>
      <c r="I2495" s="1">
        <v>91034.91</v>
      </c>
      <c r="K2495" s="34">
        <v>1</v>
      </c>
      <c r="L2495" s="22"/>
      <c r="M2495" s="22"/>
      <c r="N2495" s="98"/>
      <c r="O2495" s="98"/>
      <c r="P2495" s="98"/>
      <c r="Q2495" s="98"/>
      <c r="T2495" s="22">
        <v>320</v>
      </c>
    </row>
    <row r="2496" spans="1:20" ht="12.75">
      <c r="A2496" s="7"/>
      <c r="C2496" s="61"/>
      <c r="D2496" s="61"/>
      <c r="E2496" s="61"/>
      <c r="F2496" s="1"/>
      <c r="G2496" s="61"/>
      <c r="H2496" s="1"/>
      <c r="I2496" s="1">
        <v>1</v>
      </c>
      <c r="K2496" s="34">
        <v>1</v>
      </c>
      <c r="L2496" s="22"/>
      <c r="M2496" s="22"/>
      <c r="N2496" s="98"/>
      <c r="O2496" s="98"/>
      <c r="P2496" s="98"/>
      <c r="Q2496" s="98"/>
      <c r="T2496" s="22">
        <v>321</v>
      </c>
    </row>
    <row r="2497" spans="1:20" ht="12.75">
      <c r="A2497" s="7">
        <v>63</v>
      </c>
      <c r="B2497" s="4" t="s">
        <v>288</v>
      </c>
      <c r="C2497" s="61"/>
      <c r="D2497" s="61"/>
      <c r="E2497" s="61"/>
      <c r="F2497" s="1"/>
      <c r="G2497" s="61"/>
      <c r="H2497" s="1"/>
      <c r="I2497" s="1">
        <v>1</v>
      </c>
      <c r="K2497" s="34">
        <v>1</v>
      </c>
      <c r="L2497" s="22"/>
      <c r="M2497" s="22"/>
      <c r="N2497" s="98"/>
      <c r="O2497" s="98"/>
      <c r="P2497" s="98"/>
      <c r="Q2497" s="98"/>
      <c r="T2497" s="22">
        <v>322</v>
      </c>
    </row>
    <row r="2498" spans="1:20" ht="12.75">
      <c r="A2498" s="7">
        <v>631</v>
      </c>
      <c r="B2498" s="4" t="s">
        <v>286</v>
      </c>
      <c r="C2498" s="61">
        <f>'[4]PARTIDAS PRG'!$D342</f>
        <v>0</v>
      </c>
      <c r="D2498" s="61"/>
      <c r="E2498" s="61">
        <v>0</v>
      </c>
      <c r="F2498" s="1"/>
      <c r="G2498" s="61"/>
      <c r="H2498" s="1"/>
      <c r="I2498" s="1">
        <v>1</v>
      </c>
      <c r="K2498" s="34">
        <v>1</v>
      </c>
      <c r="L2498" s="22"/>
      <c r="M2498" s="22"/>
      <c r="N2498" s="98"/>
      <c r="O2498" s="98"/>
      <c r="P2498" s="98"/>
      <c r="Q2498" s="98"/>
      <c r="T2498" s="22">
        <v>323</v>
      </c>
    </row>
    <row r="2499" spans="1:20" ht="12.75">
      <c r="A2499" s="7">
        <v>632</v>
      </c>
      <c r="B2499" s="4" t="s">
        <v>258</v>
      </c>
      <c r="C2499" s="61">
        <f>'[4]PARTIDAS PRG'!$D343</f>
        <v>0</v>
      </c>
      <c r="D2499" s="61"/>
      <c r="E2499" s="61">
        <v>0</v>
      </c>
      <c r="F2499" s="1"/>
      <c r="G2499" s="61"/>
      <c r="H2499" s="1"/>
      <c r="I2499" s="1">
        <v>1</v>
      </c>
      <c r="K2499" s="34">
        <v>1</v>
      </c>
      <c r="L2499" s="22"/>
      <c r="M2499" s="22"/>
      <c r="N2499" s="98"/>
      <c r="O2499" s="98"/>
      <c r="P2499" s="98"/>
      <c r="Q2499" s="98"/>
      <c r="T2499" s="22">
        <v>324</v>
      </c>
    </row>
    <row r="2500" spans="1:20" ht="12.75">
      <c r="A2500" s="7">
        <v>633</v>
      </c>
      <c r="B2500" s="4" t="s">
        <v>46</v>
      </c>
      <c r="C2500" s="61">
        <f>'[4]PARTIDAS PRG'!$D344</f>
        <v>0</v>
      </c>
      <c r="D2500" s="61"/>
      <c r="E2500" s="61">
        <v>0</v>
      </c>
      <c r="F2500" s="1"/>
      <c r="G2500" s="61"/>
      <c r="H2500" s="1"/>
      <c r="I2500" s="1">
        <v>1</v>
      </c>
      <c r="K2500" s="34">
        <v>1</v>
      </c>
      <c r="L2500" s="22"/>
      <c r="M2500" s="22"/>
      <c r="N2500" s="98"/>
      <c r="O2500" s="98"/>
      <c r="P2500" s="98"/>
      <c r="Q2500" s="98"/>
      <c r="T2500" s="22">
        <v>325</v>
      </c>
    </row>
    <row r="2501" spans="1:20" ht="12.75">
      <c r="A2501" s="7">
        <v>634</v>
      </c>
      <c r="B2501" s="4" t="s">
        <v>259</v>
      </c>
      <c r="C2501" s="61">
        <f>'[4]PARTIDAS PRG'!$D345</f>
        <v>0</v>
      </c>
      <c r="D2501" s="61"/>
      <c r="E2501" s="61">
        <v>0</v>
      </c>
      <c r="F2501" s="1"/>
      <c r="G2501" s="61"/>
      <c r="H2501" s="1"/>
      <c r="I2501" s="1">
        <v>1</v>
      </c>
      <c r="K2501" s="34">
        <v>1</v>
      </c>
      <c r="L2501" s="22"/>
      <c r="M2501" s="22"/>
      <c r="N2501" s="98"/>
      <c r="O2501" s="98"/>
      <c r="P2501" s="98"/>
      <c r="Q2501" s="98"/>
      <c r="T2501" s="22">
        <v>326</v>
      </c>
    </row>
    <row r="2502" spans="1:20" ht="12.75">
      <c r="A2502" s="7">
        <v>635</v>
      </c>
      <c r="B2502" s="4" t="s">
        <v>44</v>
      </c>
      <c r="C2502" s="61">
        <f>'[4]PARTIDAS PRG'!$D346</f>
        <v>0</v>
      </c>
      <c r="D2502" s="61"/>
      <c r="E2502" s="61">
        <v>0</v>
      </c>
      <c r="F2502" s="1"/>
      <c r="G2502" s="61"/>
      <c r="H2502" s="1"/>
      <c r="I2502" s="1"/>
      <c r="K2502" s="34"/>
      <c r="L2502" s="22"/>
      <c r="M2502" s="22"/>
      <c r="N2502" s="98"/>
      <c r="O2502" s="98"/>
      <c r="P2502" s="98"/>
      <c r="Q2502" s="98"/>
    </row>
    <row r="2503" spans="1:20" ht="12.75">
      <c r="A2503" s="7">
        <v>636</v>
      </c>
      <c r="B2503" s="4" t="s">
        <v>260</v>
      </c>
      <c r="C2503" s="61">
        <f>'[4]PARTIDAS PRG'!$D347</f>
        <v>0</v>
      </c>
      <c r="D2503" s="61"/>
      <c r="E2503" s="61">
        <v>0</v>
      </c>
      <c r="F2503" s="1"/>
      <c r="G2503" s="61"/>
      <c r="H2503" s="1"/>
      <c r="I2503" s="1"/>
      <c r="K2503" s="34"/>
      <c r="L2503" s="22"/>
      <c r="M2503" s="22"/>
      <c r="N2503" s="98"/>
      <c r="O2503" s="98"/>
      <c r="P2503" s="98"/>
      <c r="Q2503" s="98"/>
    </row>
    <row r="2504" spans="1:20" ht="12.75">
      <c r="A2504" s="7">
        <v>637</v>
      </c>
      <c r="B2504" s="4" t="s">
        <v>287</v>
      </c>
      <c r="C2504" s="61">
        <f>'[4]PARTIDAS PRG'!$D348</f>
        <v>0</v>
      </c>
      <c r="D2504" s="61"/>
      <c r="E2504" s="61">
        <v>0</v>
      </c>
      <c r="F2504" s="1"/>
      <c r="G2504" s="61"/>
      <c r="H2504" s="1"/>
      <c r="I2504" s="1">
        <v>1</v>
      </c>
      <c r="K2504" s="34">
        <v>1</v>
      </c>
      <c r="L2504" s="22"/>
      <c r="M2504" s="22"/>
      <c r="N2504" s="98"/>
      <c r="O2504" s="98"/>
      <c r="P2504" s="98"/>
      <c r="Q2504" s="98"/>
      <c r="T2504" s="22">
        <v>327</v>
      </c>
    </row>
    <row r="2505" spans="1:20" ht="12.75">
      <c r="A2505" s="7">
        <v>639</v>
      </c>
      <c r="B2505" s="4" t="s">
        <v>47</v>
      </c>
      <c r="C2505" s="61">
        <f>'[4]PARTIDAS PRG'!$D349</f>
        <v>0</v>
      </c>
      <c r="D2505" s="61"/>
      <c r="E2505" s="61">
        <v>0</v>
      </c>
      <c r="F2505" s="1"/>
      <c r="G2505" s="61"/>
      <c r="H2505" s="1"/>
      <c r="I2505" s="1">
        <v>1</v>
      </c>
      <c r="K2505" s="34">
        <v>1</v>
      </c>
      <c r="L2505" s="22"/>
      <c r="M2505" s="22"/>
      <c r="N2505" s="98"/>
      <c r="O2505" s="98"/>
      <c r="P2505" s="98"/>
      <c r="Q2505" s="98"/>
      <c r="T2505" s="22">
        <v>328</v>
      </c>
    </row>
    <row r="2506" spans="1:20" ht="12.75">
      <c r="A2506" s="7"/>
      <c r="C2506" s="61"/>
      <c r="D2506" s="61"/>
      <c r="E2506" s="61"/>
      <c r="F2506" s="1"/>
      <c r="G2506" s="61"/>
      <c r="H2506" s="1"/>
      <c r="I2506" s="1"/>
      <c r="K2506" s="22"/>
      <c r="L2506" s="22"/>
      <c r="M2506" s="22"/>
      <c r="N2506" s="98"/>
      <c r="O2506" s="98"/>
      <c r="P2506" s="98"/>
      <c r="Q2506" s="98"/>
    </row>
    <row r="2507" spans="1:20">
      <c r="A2507" s="7">
        <v>64</v>
      </c>
      <c r="B2507" s="4" t="s">
        <v>402</v>
      </c>
      <c r="C2507" s="61"/>
      <c r="D2507" s="61"/>
      <c r="E2507" s="61"/>
      <c r="F2507" s="1"/>
      <c r="G2507" s="61"/>
      <c r="H2507" s="1"/>
      <c r="I2507" s="1"/>
    </row>
    <row r="2508" spans="1:20">
      <c r="A2508" s="7">
        <v>640</v>
      </c>
      <c r="B2508" s="4" t="s">
        <v>402</v>
      </c>
      <c r="C2508" s="61">
        <f>'[4]PARTIDAS PRG'!$D350</f>
        <v>0</v>
      </c>
      <c r="D2508" s="61"/>
      <c r="E2508" s="61">
        <v>0</v>
      </c>
      <c r="F2508" s="1"/>
      <c r="G2508" s="61"/>
      <c r="H2508" s="1"/>
      <c r="I2508" s="1">
        <v>1</v>
      </c>
      <c r="T2508" s="22">
        <v>329</v>
      </c>
    </row>
    <row r="2509" spans="1:20" ht="12.75">
      <c r="A2509" s="7">
        <v>641</v>
      </c>
      <c r="B2509" s="4" t="s">
        <v>48</v>
      </c>
      <c r="C2509" s="61">
        <f>'[4]PARTIDAS PRG'!$D351</f>
        <v>0</v>
      </c>
      <c r="D2509" s="61"/>
      <c r="E2509" s="61">
        <v>0</v>
      </c>
      <c r="F2509" s="1"/>
      <c r="G2509" s="61"/>
      <c r="H2509" s="1"/>
      <c r="I2509" s="66"/>
      <c r="J2509" s="60">
        <v>91056.91</v>
      </c>
      <c r="K2509" s="22"/>
      <c r="L2509" s="14">
        <v>22</v>
      </c>
      <c r="M2509" s="15"/>
      <c r="N2509" s="98"/>
      <c r="O2509" s="98"/>
      <c r="P2509" s="98"/>
      <c r="Q2509" s="98"/>
    </row>
    <row r="2510" spans="1:20" ht="12.75">
      <c r="A2510" s="7"/>
      <c r="C2510" s="61"/>
      <c r="D2510" s="61"/>
      <c r="E2510" s="61"/>
      <c r="F2510" s="1"/>
      <c r="G2510" s="61"/>
      <c r="H2510" s="1"/>
      <c r="I2510" s="1"/>
      <c r="K2510" s="22"/>
      <c r="L2510" s="22"/>
      <c r="M2510" s="22"/>
      <c r="N2510" s="98"/>
      <c r="O2510" s="98"/>
      <c r="P2510" s="98"/>
      <c r="Q2510" s="98"/>
    </row>
    <row r="2511" spans="1:20" ht="12.75">
      <c r="A2511" s="7">
        <v>65</v>
      </c>
      <c r="B2511" s="4" t="s">
        <v>462</v>
      </c>
      <c r="C2511" s="61"/>
      <c r="D2511" s="61"/>
      <c r="E2511" s="61"/>
      <c r="F2511" s="1"/>
      <c r="G2511" s="61"/>
      <c r="H2511" s="1"/>
      <c r="I2511" s="21"/>
      <c r="J2511" s="6"/>
      <c r="K2511" s="22"/>
      <c r="L2511" s="22"/>
      <c r="M2511" s="22"/>
      <c r="N2511" s="98"/>
      <c r="O2511" s="98"/>
      <c r="P2511" s="98"/>
      <c r="Q2511" s="98"/>
    </row>
    <row r="2512" spans="1:20" ht="12.75">
      <c r="A2512" s="7" t="s">
        <v>380</v>
      </c>
      <c r="B2512" s="4" t="s">
        <v>382</v>
      </c>
      <c r="C2512" s="61">
        <f>'[4]PARTIDAS PRG'!$D352</f>
        <v>0</v>
      </c>
      <c r="D2512" s="61"/>
      <c r="E2512" s="61">
        <v>0</v>
      </c>
      <c r="F2512" s="1"/>
      <c r="G2512" s="61"/>
      <c r="H2512" s="1"/>
      <c r="I2512" s="1"/>
      <c r="K2512" s="22"/>
      <c r="L2512" s="22"/>
      <c r="M2512" s="22"/>
      <c r="N2512" s="98"/>
      <c r="O2512" s="98"/>
      <c r="P2512" s="98"/>
      <c r="Q2512" s="98"/>
    </row>
    <row r="2513" spans="1:17" ht="12.75">
      <c r="A2513" s="4" t="s">
        <v>381</v>
      </c>
      <c r="B2513" s="4" t="s">
        <v>383</v>
      </c>
      <c r="C2513" s="61">
        <v>0</v>
      </c>
      <c r="D2513" s="61"/>
      <c r="E2513" s="61">
        <v>0</v>
      </c>
      <c r="F2513" s="1"/>
      <c r="G2513" s="61"/>
      <c r="H2513" s="1"/>
      <c r="I2513" s="1"/>
      <c r="K2513" s="22"/>
      <c r="L2513" s="22"/>
      <c r="M2513" s="22"/>
      <c r="N2513" s="98"/>
      <c r="O2513" s="98"/>
      <c r="P2513" s="98"/>
      <c r="Q2513" s="98"/>
    </row>
    <row r="2514" spans="1:17" ht="12.75">
      <c r="A2514" s="7"/>
      <c r="E2514" s="61"/>
      <c r="F2514" s="1"/>
      <c r="G2514" s="61"/>
      <c r="H2514" s="1"/>
      <c r="I2514" s="1"/>
      <c r="K2514" s="22"/>
      <c r="L2514" s="22"/>
      <c r="M2514" s="22"/>
      <c r="N2514" s="98"/>
      <c r="O2514" s="98"/>
      <c r="P2514" s="98"/>
      <c r="Q2514" s="98"/>
    </row>
    <row r="2515" spans="1:17" ht="12.75">
      <c r="B2515" s="5" t="s">
        <v>289</v>
      </c>
      <c r="C2515" s="5"/>
      <c r="D2515" s="14">
        <f>SUM(C2480:C2513)</f>
        <v>45434.37</v>
      </c>
      <c r="E2515" s="61"/>
      <c r="F2515" s="14">
        <v>1088296.0899999999</v>
      </c>
      <c r="G2515" s="62"/>
      <c r="H2515" s="60">
        <f>SUM(G2480:G2512)</f>
        <v>0</v>
      </c>
      <c r="I2515" s="1"/>
      <c r="K2515" s="22"/>
      <c r="L2515" s="22"/>
      <c r="M2515" s="22"/>
      <c r="N2515" s="98"/>
      <c r="O2515" s="98"/>
      <c r="P2515" s="98"/>
      <c r="Q2515" s="98"/>
    </row>
    <row r="2516" spans="1:17" ht="12.75">
      <c r="E2516" s="61"/>
      <c r="F2516" s="1"/>
      <c r="G2516" s="61"/>
      <c r="H2516" s="1"/>
      <c r="I2516" s="1">
        <v>1</v>
      </c>
      <c r="K2516" s="19">
        <v>1</v>
      </c>
      <c r="L2516" s="22"/>
      <c r="M2516" s="22"/>
      <c r="N2516" s="98"/>
      <c r="O2516" s="98"/>
      <c r="P2516" s="98"/>
      <c r="Q2516" s="98"/>
    </row>
    <row r="2517" spans="1:17" ht="12.75">
      <c r="A2517" s="6" t="s">
        <v>290</v>
      </c>
      <c r="B2517" s="6"/>
      <c r="C2517" s="6"/>
      <c r="D2517" s="6"/>
      <c r="E2517" s="61"/>
      <c r="F2517" s="1"/>
      <c r="G2517" s="61"/>
      <c r="H2517" s="1"/>
      <c r="I2517" s="1"/>
      <c r="K2517" s="19"/>
      <c r="L2517" s="22"/>
      <c r="M2517" s="22"/>
      <c r="N2517" s="98"/>
      <c r="O2517" s="98"/>
      <c r="P2517" s="98"/>
      <c r="Q2517" s="98"/>
    </row>
    <row r="2518" spans="1:17" ht="12.75">
      <c r="E2518" s="61"/>
      <c r="F2518" s="1"/>
      <c r="G2518" s="4"/>
      <c r="H2518" s="1"/>
      <c r="I2518" s="1"/>
      <c r="K2518" s="19"/>
      <c r="L2518" s="22"/>
      <c r="M2518" s="22"/>
      <c r="N2518" s="98"/>
      <c r="O2518" s="98"/>
      <c r="P2518" s="98"/>
      <c r="Q2518" s="98"/>
    </row>
    <row r="2519" spans="1:17" ht="12.75">
      <c r="A2519" s="7">
        <v>70</v>
      </c>
      <c r="B2519" s="4" t="s">
        <v>318</v>
      </c>
      <c r="E2519" s="61"/>
      <c r="F2519" s="1"/>
      <c r="G2519" s="4"/>
      <c r="H2519" s="1"/>
      <c r="I2519" s="1">
        <v>1</v>
      </c>
      <c r="K2519" s="19">
        <v>1</v>
      </c>
      <c r="L2519" s="22"/>
      <c r="M2519" s="22"/>
      <c r="N2519" s="98"/>
      <c r="O2519" s="98"/>
      <c r="P2519" s="98"/>
      <c r="Q2519" s="98"/>
    </row>
    <row r="2520" spans="1:17" ht="12.75">
      <c r="A2520" s="7">
        <v>700</v>
      </c>
      <c r="B2520" s="4" t="s">
        <v>318</v>
      </c>
      <c r="C2520" s="61">
        <v>0</v>
      </c>
      <c r="D2520" s="1"/>
      <c r="E2520" s="61">
        <v>0</v>
      </c>
      <c r="F2520" s="1"/>
      <c r="G2520" s="61">
        <v>1</v>
      </c>
      <c r="H2520" s="1"/>
      <c r="I2520" s="1"/>
      <c r="K2520" s="19"/>
      <c r="L2520" s="22"/>
      <c r="M2520" s="22"/>
      <c r="N2520" s="98"/>
      <c r="O2520" s="98"/>
      <c r="P2520" s="98"/>
      <c r="Q2520" s="98"/>
    </row>
    <row r="2521" spans="1:17" ht="12.75">
      <c r="A2521" s="7"/>
      <c r="C2521" s="61"/>
      <c r="D2521" s="1"/>
      <c r="E2521" s="61"/>
      <c r="F2521" s="1"/>
      <c r="G2521" s="61"/>
      <c r="H2521" s="1"/>
      <c r="I2521" s="1"/>
      <c r="K2521" s="19"/>
      <c r="L2521" s="22"/>
      <c r="M2521" s="22"/>
      <c r="N2521" s="98"/>
      <c r="O2521" s="98"/>
      <c r="P2521" s="98"/>
      <c r="Q2521" s="98"/>
    </row>
    <row r="2522" spans="1:17" ht="12.75">
      <c r="A2522" s="7">
        <v>73</v>
      </c>
      <c r="B2522" s="4" t="s">
        <v>403</v>
      </c>
      <c r="C2522" s="61"/>
      <c r="D2522" s="1"/>
      <c r="E2522" s="61"/>
      <c r="F2522" s="1"/>
      <c r="G2522" s="61"/>
      <c r="H2522" s="1"/>
      <c r="I2522" s="1">
        <v>1</v>
      </c>
      <c r="K2522" s="19">
        <v>1</v>
      </c>
      <c r="L2522" s="22"/>
      <c r="M2522" s="22"/>
      <c r="N2522" s="98"/>
      <c r="O2522" s="98"/>
      <c r="P2522" s="98"/>
      <c r="Q2522" s="98"/>
    </row>
    <row r="2523" spans="1:17" ht="12.75">
      <c r="A2523" s="7">
        <v>730</v>
      </c>
      <c r="B2523" s="4" t="s">
        <v>404</v>
      </c>
      <c r="C2523" s="61">
        <v>0</v>
      </c>
      <c r="D2523" s="1"/>
      <c r="E2523" s="61">
        <v>0</v>
      </c>
      <c r="F2523" s="1"/>
      <c r="G2523" s="61">
        <v>1</v>
      </c>
      <c r="H2523" s="1"/>
      <c r="I2523" s="1"/>
      <c r="K2523" s="19"/>
      <c r="L2523" s="22"/>
      <c r="M2523" s="22"/>
      <c r="N2523" s="98"/>
      <c r="O2523" s="98"/>
      <c r="P2523" s="98"/>
      <c r="Q2523" s="98"/>
    </row>
    <row r="2524" spans="1:17" ht="12.75">
      <c r="A2524" s="7"/>
      <c r="C2524" s="61"/>
      <c r="D2524" s="1"/>
      <c r="E2524" s="61"/>
      <c r="F2524" s="1"/>
      <c r="G2524" s="61"/>
      <c r="H2524" s="1"/>
      <c r="I2524" s="1"/>
      <c r="K2524" s="19"/>
      <c r="L2524" s="22"/>
      <c r="M2524" s="22"/>
      <c r="N2524" s="98"/>
      <c r="O2524" s="98"/>
      <c r="P2524" s="98"/>
      <c r="Q2524" s="98"/>
    </row>
    <row r="2525" spans="1:17" ht="12.75">
      <c r="A2525" s="7">
        <v>74</v>
      </c>
      <c r="B2525" s="4" t="s">
        <v>49</v>
      </c>
      <c r="C2525" s="61"/>
      <c r="D2525" s="1"/>
      <c r="E2525" s="61"/>
      <c r="F2525" s="1"/>
      <c r="G2525" s="61"/>
      <c r="H2525" s="1"/>
      <c r="I2525" s="1">
        <v>1</v>
      </c>
      <c r="K2525" s="19">
        <v>1</v>
      </c>
      <c r="L2525" s="22"/>
      <c r="M2525" s="22"/>
      <c r="N2525" s="98"/>
      <c r="O2525" s="98"/>
      <c r="P2525" s="98"/>
      <c r="Q2525" s="98"/>
    </row>
    <row r="2526" spans="1:17" ht="12.75">
      <c r="A2526" s="7">
        <v>740</v>
      </c>
      <c r="B2526" s="4" t="s">
        <v>50</v>
      </c>
      <c r="C2526" s="61">
        <v>0</v>
      </c>
      <c r="D2526" s="1"/>
      <c r="E2526" s="61">
        <v>0</v>
      </c>
      <c r="F2526" s="1"/>
      <c r="G2526" s="61">
        <v>1</v>
      </c>
      <c r="H2526" s="1"/>
      <c r="I2526" s="1"/>
      <c r="K2526" s="19"/>
      <c r="L2526" s="22"/>
      <c r="M2526" s="22"/>
      <c r="N2526" s="98"/>
      <c r="O2526" s="98"/>
      <c r="P2526" s="98"/>
      <c r="Q2526" s="98"/>
    </row>
    <row r="2527" spans="1:17" ht="12.75">
      <c r="A2527" s="7"/>
      <c r="C2527" s="61"/>
      <c r="D2527" s="1"/>
      <c r="E2527" s="61"/>
      <c r="F2527" s="1"/>
      <c r="G2527" s="61"/>
      <c r="H2527" s="1"/>
      <c r="I2527" s="1"/>
      <c r="K2527" s="19"/>
      <c r="L2527" s="22"/>
      <c r="M2527" s="22"/>
      <c r="N2527" s="98"/>
      <c r="O2527" s="98"/>
      <c r="P2527" s="98"/>
      <c r="Q2527" s="98"/>
    </row>
    <row r="2528" spans="1:17" ht="12.75">
      <c r="A2528" s="7">
        <v>75</v>
      </c>
      <c r="B2528" s="4" t="s">
        <v>291</v>
      </c>
      <c r="C2528" s="61"/>
      <c r="D2528" s="1"/>
      <c r="E2528" s="61"/>
      <c r="F2528" s="1"/>
      <c r="G2528" s="61"/>
      <c r="H2528" s="1"/>
      <c r="I2528" s="1">
        <v>1</v>
      </c>
      <c r="K2528" s="19">
        <v>1</v>
      </c>
      <c r="L2528" s="22"/>
      <c r="M2528" s="22"/>
      <c r="N2528" s="98"/>
      <c r="O2528" s="98"/>
      <c r="P2528" s="98"/>
      <c r="Q2528" s="98"/>
    </row>
    <row r="2529" spans="1:19" ht="12.75">
      <c r="A2529" s="7">
        <v>750</v>
      </c>
      <c r="B2529" s="4" t="s">
        <v>51</v>
      </c>
      <c r="C2529" s="61">
        <v>0</v>
      </c>
      <c r="D2529" s="1"/>
      <c r="E2529" s="61">
        <v>0</v>
      </c>
      <c r="F2529" s="1"/>
      <c r="G2529" s="61">
        <v>1</v>
      </c>
      <c r="H2529" s="1"/>
      <c r="I2529" s="1"/>
      <c r="K2529" s="19"/>
      <c r="L2529" s="22"/>
      <c r="M2529" s="22"/>
      <c r="N2529" s="98"/>
      <c r="O2529" s="98"/>
      <c r="P2529" s="98"/>
      <c r="Q2529" s="98"/>
    </row>
    <row r="2530" spans="1:19" ht="12.75">
      <c r="A2530" s="7"/>
      <c r="C2530" s="61"/>
      <c r="D2530" s="1"/>
      <c r="E2530" s="61"/>
      <c r="F2530" s="1"/>
      <c r="G2530" s="61"/>
      <c r="H2530" s="1"/>
      <c r="I2530" s="1"/>
      <c r="K2530" s="19"/>
      <c r="L2530" s="22"/>
      <c r="M2530" s="22"/>
      <c r="N2530" s="98"/>
      <c r="O2530" s="98"/>
      <c r="P2530" s="98"/>
      <c r="Q2530" s="98"/>
    </row>
    <row r="2531" spans="1:19" ht="12.75">
      <c r="A2531" s="7">
        <v>76</v>
      </c>
      <c r="B2531" s="4" t="s">
        <v>282</v>
      </c>
      <c r="C2531" s="61">
        <v>0</v>
      </c>
      <c r="D2531" s="1"/>
      <c r="E2531" s="61">
        <v>0</v>
      </c>
      <c r="F2531" s="1"/>
      <c r="G2531" s="61"/>
      <c r="H2531" s="1"/>
      <c r="I2531" s="1">
        <v>1</v>
      </c>
      <c r="K2531" s="19">
        <v>1</v>
      </c>
      <c r="L2531" s="22"/>
      <c r="M2531" s="22"/>
      <c r="N2531" s="98"/>
      <c r="O2531" s="98"/>
      <c r="P2531" s="98"/>
      <c r="Q2531" s="98"/>
    </row>
    <row r="2532" spans="1:19" ht="12.75">
      <c r="A2532" s="7">
        <v>762</v>
      </c>
      <c r="B2532" s="4" t="s">
        <v>283</v>
      </c>
      <c r="C2532" s="61"/>
      <c r="D2532" s="1"/>
      <c r="E2532" s="61"/>
      <c r="F2532" s="1"/>
      <c r="G2532" s="61">
        <v>1</v>
      </c>
      <c r="H2532" s="1"/>
      <c r="I2532" s="1"/>
      <c r="K2532" s="19"/>
      <c r="L2532" s="22"/>
      <c r="M2532" s="22"/>
      <c r="N2532" s="98"/>
      <c r="O2532" s="98"/>
      <c r="P2532" s="98"/>
      <c r="Q2532" s="98"/>
    </row>
    <row r="2533" spans="1:19" ht="12.75">
      <c r="A2533" s="7"/>
      <c r="C2533" s="61"/>
      <c r="D2533" s="1"/>
      <c r="E2533" s="61"/>
      <c r="F2533" s="1"/>
      <c r="G2533" s="61"/>
      <c r="H2533" s="1"/>
      <c r="I2533" s="1"/>
      <c r="K2533" s="19"/>
      <c r="L2533" s="22"/>
      <c r="M2533" s="22"/>
      <c r="N2533" s="98"/>
      <c r="O2533" s="98"/>
      <c r="P2533" s="98"/>
      <c r="Q2533" s="98"/>
    </row>
    <row r="2534" spans="1:19" ht="12.75">
      <c r="A2534" s="7">
        <v>77</v>
      </c>
      <c r="B2534" s="4" t="s">
        <v>309</v>
      </c>
      <c r="C2534" s="61">
        <v>0</v>
      </c>
      <c r="D2534" s="1"/>
      <c r="E2534" s="61">
        <v>0</v>
      </c>
      <c r="F2534" s="1"/>
      <c r="G2534" s="61"/>
      <c r="H2534" s="1"/>
      <c r="I2534" s="1">
        <v>1</v>
      </c>
      <c r="K2534" s="19">
        <v>1</v>
      </c>
      <c r="L2534" s="22"/>
      <c r="M2534" s="22"/>
      <c r="N2534" s="98"/>
      <c r="O2534" s="98"/>
      <c r="P2534" s="98"/>
      <c r="Q2534" s="98"/>
    </row>
    <row r="2535" spans="1:19" ht="12.75">
      <c r="A2535" s="7">
        <v>770</v>
      </c>
      <c r="B2535" s="4" t="s">
        <v>405</v>
      </c>
      <c r="C2535" s="61"/>
      <c r="D2535" s="1"/>
      <c r="E2535" s="61"/>
      <c r="F2535" s="1"/>
      <c r="G2535" s="61">
        <v>0</v>
      </c>
      <c r="H2535" s="1"/>
      <c r="I2535" s="1"/>
      <c r="K2535" s="22"/>
      <c r="L2535" s="22"/>
      <c r="M2535" s="22"/>
      <c r="N2535" s="98"/>
      <c r="O2535" s="98"/>
      <c r="P2535" s="98"/>
      <c r="Q2535" s="98"/>
    </row>
    <row r="2536" spans="1:19" ht="12.75">
      <c r="A2536" s="7"/>
      <c r="C2536" s="61"/>
      <c r="D2536" s="1"/>
      <c r="E2536" s="61"/>
      <c r="F2536" s="1"/>
      <c r="G2536" s="61"/>
      <c r="H2536" s="1"/>
      <c r="I2536" s="66"/>
      <c r="J2536" s="60">
        <v>7</v>
      </c>
      <c r="K2536" s="22"/>
      <c r="L2536" s="14">
        <v>7</v>
      </c>
      <c r="M2536" s="15"/>
      <c r="N2536" s="98"/>
      <c r="O2536" s="98"/>
      <c r="P2536" s="98"/>
      <c r="Q2536" s="98"/>
    </row>
    <row r="2537" spans="1:19" ht="13.5" thickBot="1">
      <c r="A2537" s="7">
        <v>78</v>
      </c>
      <c r="B2537" s="4" t="s">
        <v>310</v>
      </c>
      <c r="C2537" s="61">
        <v>0</v>
      </c>
      <c r="D2537" s="1"/>
      <c r="E2537" s="61">
        <v>0</v>
      </c>
      <c r="F2537" s="1"/>
      <c r="G2537" s="61"/>
      <c r="H2537" s="1"/>
      <c r="I2537" s="1"/>
      <c r="K2537" s="22"/>
      <c r="L2537" s="22"/>
      <c r="M2537" s="22"/>
      <c r="N2537" s="98"/>
      <c r="O2537" s="98"/>
      <c r="P2537" s="98"/>
      <c r="Q2537" s="98"/>
    </row>
    <row r="2538" spans="1:19" ht="13.5" thickBot="1">
      <c r="A2538" s="7">
        <v>789</v>
      </c>
      <c r="B2538" s="4" t="s">
        <v>406</v>
      </c>
      <c r="C2538" s="61"/>
      <c r="D2538" s="1"/>
      <c r="E2538" s="61"/>
      <c r="F2538" s="1"/>
      <c r="G2538" s="61">
        <v>1</v>
      </c>
      <c r="I2538" s="66"/>
      <c r="J2538" s="60">
        <v>1001453.5525600001</v>
      </c>
      <c r="K2538" s="22"/>
      <c r="L2538" s="72">
        <v>73.5</v>
      </c>
      <c r="M2538" s="15"/>
      <c r="N2538" s="98"/>
      <c r="O2538" s="19">
        <v>132163.52425604494</v>
      </c>
      <c r="P2538" s="98"/>
      <c r="Q2538" s="98"/>
    </row>
    <row r="2539" spans="1:19" ht="12.75">
      <c r="C2539" s="61"/>
      <c r="D2539" s="1"/>
      <c r="E2539" s="61"/>
      <c r="F2539" s="1"/>
      <c r="G2539" s="61"/>
      <c r="I2539" s="1"/>
      <c r="N2539" s="98"/>
      <c r="O2539" s="19">
        <v>2292266.140972591</v>
      </c>
      <c r="P2539" s="98"/>
      <c r="Q2539" s="98"/>
    </row>
    <row r="2540" spans="1:19">
      <c r="B2540" s="5" t="s">
        <v>243</v>
      </c>
      <c r="C2540" s="61"/>
      <c r="D2540" s="14">
        <f>SUM(C2519:C2537)</f>
        <v>0</v>
      </c>
      <c r="E2540" s="61"/>
      <c r="F2540" s="14">
        <v>0</v>
      </c>
      <c r="G2540" s="62"/>
      <c r="H2540" s="60">
        <f>SUM(G2520:G2538)</f>
        <v>6</v>
      </c>
      <c r="O2540" s="19">
        <v>2424429.665228636</v>
      </c>
      <c r="P2540" s="25">
        <v>0.11531917170963717</v>
      </c>
    </row>
    <row r="2541" spans="1:19">
      <c r="E2541" s="61"/>
      <c r="F2541" s="1"/>
      <c r="G2541" s="61"/>
      <c r="H2541" s="1"/>
    </row>
    <row r="2542" spans="1:19">
      <c r="B2542" s="5" t="s">
        <v>5</v>
      </c>
      <c r="C2542" s="5"/>
      <c r="D2542" s="14">
        <f>+D2540+D2515+D2475+D2461</f>
        <v>1934603.9700000002</v>
      </c>
      <c r="E2542" s="61"/>
      <c r="F2542" s="14">
        <v>2088003.9099999997</v>
      </c>
      <c r="G2542" s="61"/>
      <c r="H2542" s="60">
        <f>+H2540+H2515+H2475+H2461</f>
        <v>10</v>
      </c>
      <c r="N2542" s="45">
        <v>1</v>
      </c>
    </row>
    <row r="2543" spans="1:19">
      <c r="E2543" s="61"/>
      <c r="F2543" s="1"/>
      <c r="G2543" s="61"/>
      <c r="H2543" s="66"/>
    </row>
    <row r="2544" spans="1:19" ht="15.75">
      <c r="B2544" s="141" t="s">
        <v>129</v>
      </c>
      <c r="C2544" s="141"/>
      <c r="D2544" s="141"/>
      <c r="E2544" s="61"/>
      <c r="F2544" s="1"/>
      <c r="G2544" s="61"/>
      <c r="H2544" s="1"/>
      <c r="I2544" s="61">
        <v>5961351.2051663641</v>
      </c>
      <c r="J2544" s="105">
        <v>0.26655754555624045</v>
      </c>
      <c r="K2544" s="61">
        <v>5763992.1699999999</v>
      </c>
      <c r="L2544" s="61">
        <v>0</v>
      </c>
      <c r="M2544" s="61"/>
      <c r="N2544" s="61">
        <v>6481690.8624668</v>
      </c>
      <c r="O2544" s="61">
        <v>0</v>
      </c>
      <c r="P2544" s="61">
        <v>0</v>
      </c>
      <c r="Q2544" s="61">
        <v>0</v>
      </c>
      <c r="R2544" s="61">
        <v>6735474.9908471527</v>
      </c>
      <c r="S2544" s="61">
        <v>0</v>
      </c>
    </row>
    <row r="2545" spans="2:27" ht="15.75">
      <c r="B2545" s="141" t="s">
        <v>130</v>
      </c>
      <c r="C2545" s="141"/>
      <c r="D2545" s="141"/>
      <c r="E2545" s="4"/>
      <c r="G2545" s="4"/>
      <c r="H2545" s="21"/>
      <c r="O2545" s="52"/>
      <c r="P2545" s="52"/>
      <c r="Q2545" s="52"/>
    </row>
    <row r="2546" spans="2:27" ht="15.75">
      <c r="B2546" s="141"/>
      <c r="C2546" s="141"/>
      <c r="D2546" s="141"/>
      <c r="E2546" s="123"/>
      <c r="F2546" s="123"/>
      <c r="G2546" s="123"/>
      <c r="H2546" s="21"/>
      <c r="O2546" s="52"/>
      <c r="P2546" s="52"/>
      <c r="Q2546" s="52"/>
    </row>
    <row r="2547" spans="2:27" ht="15.75">
      <c r="B2547" s="141"/>
      <c r="C2547" s="125">
        <v>2018</v>
      </c>
      <c r="D2547" s="141"/>
      <c r="E2547" s="123">
        <v>2017</v>
      </c>
      <c r="F2547" s="123"/>
      <c r="G2547" s="123">
        <v>2014</v>
      </c>
      <c r="H2547" s="21"/>
      <c r="O2547" s="52"/>
      <c r="P2547" s="52"/>
      <c r="Q2547" s="52"/>
    </row>
    <row r="2548" spans="2:27">
      <c r="E2548" s="61"/>
      <c r="F2548" s="1"/>
      <c r="G2548" s="61"/>
      <c r="H2548" s="1"/>
      <c r="I2548" s="61">
        <v>30068.5</v>
      </c>
      <c r="J2548" s="105">
        <v>1.344491421946703E-3</v>
      </c>
      <c r="K2548" s="61">
        <v>67.5</v>
      </c>
      <c r="L2548" s="61">
        <v>0</v>
      </c>
      <c r="M2548" s="61"/>
      <c r="N2548" s="61">
        <v>1285276.73</v>
      </c>
      <c r="O2548" s="61">
        <v>0</v>
      </c>
      <c r="P2548" s="61">
        <v>0</v>
      </c>
      <c r="Q2548" s="61">
        <v>0</v>
      </c>
      <c r="R2548" s="61">
        <v>483487.0048298866</v>
      </c>
      <c r="S2548" s="61">
        <v>0</v>
      </c>
    </row>
    <row r="2549" spans="2:27">
      <c r="E2549" s="61"/>
      <c r="F2549" s="1"/>
      <c r="G2549" s="61"/>
      <c r="H2549" s="1"/>
      <c r="O2549" s="52"/>
      <c r="P2549" s="52"/>
      <c r="Q2549" s="52"/>
    </row>
    <row r="2550" spans="2:27">
      <c r="B2550" s="4" t="s">
        <v>53</v>
      </c>
      <c r="C2550" s="61">
        <f>+D714</f>
        <v>6048622.5287330309</v>
      </c>
      <c r="E2550" s="61">
        <v>6021430.2251663636</v>
      </c>
      <c r="F2550" s="61"/>
      <c r="G2550" s="61">
        <f>+H714</f>
        <v>20462405.554913033</v>
      </c>
      <c r="H2550" s="1"/>
      <c r="I2550" s="61">
        <v>608.5</v>
      </c>
      <c r="J2550" s="105">
        <v>2.720864127756851E-5</v>
      </c>
      <c r="K2550" s="61">
        <v>70607.5</v>
      </c>
      <c r="L2550" s="61">
        <v>0</v>
      </c>
      <c r="M2550" s="61"/>
      <c r="N2550" s="19">
        <v>191037.21</v>
      </c>
      <c r="O2550" s="52">
        <v>1.0548618926329567</v>
      </c>
      <c r="P2550" s="52"/>
      <c r="Q2550" s="52"/>
      <c r="AA2550" s="1"/>
    </row>
    <row r="2551" spans="2:27">
      <c r="C2551" s="61"/>
      <c r="E2551" s="61"/>
      <c r="F2551" s="1"/>
      <c r="G2551" s="61"/>
      <c r="H2551" s="1"/>
      <c r="I2551" s="11"/>
      <c r="J2551" s="11"/>
      <c r="K2551" s="11"/>
      <c r="L2551" s="11"/>
      <c r="M2551" s="11"/>
      <c r="O2551" s="52"/>
      <c r="P2551" s="52"/>
      <c r="Q2551" s="52"/>
    </row>
    <row r="2552" spans="2:27">
      <c r="B2552" s="4" t="s">
        <v>54</v>
      </c>
      <c r="C2552" s="61">
        <f>+D849</f>
        <v>647986</v>
      </c>
      <c r="E2552" s="61">
        <v>815666.66999999993</v>
      </c>
      <c r="F2552" s="61"/>
      <c r="G2552" s="61">
        <f>+H849</f>
        <v>14394326.433080001</v>
      </c>
      <c r="H2552" s="1"/>
      <c r="I2552" s="61">
        <v>664042.51</v>
      </c>
      <c r="J2552" s="105">
        <v>2.9692184794817091E-2</v>
      </c>
      <c r="K2552" s="61">
        <v>743572</v>
      </c>
      <c r="L2552" s="61">
        <v>0</v>
      </c>
      <c r="M2552" s="61"/>
      <c r="N2552" s="19">
        <v>2234558.56</v>
      </c>
      <c r="O2552" s="52">
        <v>12.338699208393875</v>
      </c>
      <c r="P2552" s="52"/>
      <c r="Q2552" s="52"/>
    </row>
    <row r="2553" spans="2:27">
      <c r="C2553" s="61"/>
      <c r="E2553" s="61"/>
      <c r="F2553" s="61"/>
      <c r="G2553" s="61"/>
      <c r="H2553" s="1"/>
      <c r="I2553" s="11"/>
      <c r="J2553" s="11"/>
      <c r="K2553" s="11"/>
      <c r="L2553" s="11"/>
      <c r="M2553" s="11"/>
      <c r="O2553" s="52"/>
      <c r="P2553" s="52"/>
      <c r="Q2553" s="52"/>
    </row>
    <row r="2554" spans="2:27">
      <c r="B2554" s="4" t="s">
        <v>293</v>
      </c>
      <c r="C2554" s="61">
        <f>+D983</f>
        <v>3220344.2818</v>
      </c>
      <c r="E2554" s="61">
        <v>2225871.87</v>
      </c>
      <c r="F2554" s="61"/>
      <c r="G2554" s="61">
        <f>+H983</f>
        <v>46</v>
      </c>
      <c r="H2554" s="1"/>
      <c r="I2554" s="61">
        <v>617637.88295333344</v>
      </c>
      <c r="J2554" s="105">
        <v>2.7617235163046993E-2</v>
      </c>
      <c r="K2554" s="61">
        <v>319815.62011150003</v>
      </c>
      <c r="L2554" s="61">
        <v>0</v>
      </c>
      <c r="M2554" s="61"/>
      <c r="N2554" s="19">
        <v>324074.59000000003</v>
      </c>
      <c r="O2554" s="52">
        <v>1.789462562616202</v>
      </c>
      <c r="P2554" s="52"/>
      <c r="Q2554" s="52"/>
    </row>
    <row r="2555" spans="2:27">
      <c r="C2555" s="61"/>
      <c r="E2555" s="61"/>
      <c r="F2555" s="61"/>
      <c r="G2555" s="61"/>
      <c r="H2555" s="1"/>
      <c r="I2555" s="11"/>
      <c r="J2555" s="11"/>
      <c r="K2555" s="11"/>
      <c r="L2555" s="11"/>
      <c r="M2555" s="11"/>
      <c r="O2555" s="52"/>
      <c r="P2555" s="52"/>
      <c r="Q2555" s="52"/>
    </row>
    <row r="2556" spans="2:27">
      <c r="B2556" s="4" t="s">
        <v>295</v>
      </c>
      <c r="C2556" s="61">
        <f>+D1117</f>
        <v>2612659.8132000002</v>
      </c>
      <c r="E2556" s="61">
        <v>1840685.9700000002</v>
      </c>
      <c r="F2556" s="61"/>
      <c r="G2556" s="61">
        <f>+H1117</f>
        <v>46</v>
      </c>
      <c r="H2556" s="1"/>
      <c r="I2556" s="61">
        <v>80023.020789899994</v>
      </c>
      <c r="J2556" s="105">
        <v>3.578172007592105E-3</v>
      </c>
      <c r="K2556" s="61">
        <v>96164.59</v>
      </c>
      <c r="L2556" s="61">
        <v>0</v>
      </c>
      <c r="M2556" s="61"/>
      <c r="N2556" s="19">
        <v>30168.68</v>
      </c>
      <c r="O2556" s="52">
        <v>0.16658425279053243</v>
      </c>
      <c r="P2556" s="52"/>
      <c r="Q2556" s="52"/>
    </row>
    <row r="2557" spans="2:27">
      <c r="C2557" s="61"/>
      <c r="E2557" s="61"/>
      <c r="F2557" s="61"/>
      <c r="G2557" s="61"/>
      <c r="H2557" s="1"/>
      <c r="I2557" s="11"/>
      <c r="J2557" s="11"/>
      <c r="K2557" s="11"/>
      <c r="L2557" s="11"/>
      <c r="M2557" s="11"/>
      <c r="O2557" s="52"/>
      <c r="P2557" s="52"/>
      <c r="Q2557" s="52"/>
    </row>
    <row r="2558" spans="2:27">
      <c r="B2558" s="4" t="s">
        <v>297</v>
      </c>
      <c r="C2558" s="61">
        <f>+D1251</f>
        <v>70460</v>
      </c>
      <c r="E2558" s="61">
        <v>15500</v>
      </c>
      <c r="F2558" s="61"/>
      <c r="G2558" s="61">
        <f>+H1251</f>
        <v>56980.805518904104</v>
      </c>
      <c r="H2558" s="1"/>
      <c r="I2558" s="61">
        <v>163725.46</v>
      </c>
      <c r="J2558" s="105">
        <v>7.3208665721362235E-3</v>
      </c>
      <c r="K2558" s="61">
        <v>1148630.54</v>
      </c>
      <c r="L2558" s="61">
        <v>0</v>
      </c>
      <c r="M2558" s="61"/>
      <c r="N2558" s="19">
        <v>607.5</v>
      </c>
      <c r="O2558" s="53">
        <v>3.3544700520622196E-3</v>
      </c>
      <c r="P2558" s="53"/>
      <c r="Q2558" s="53"/>
    </row>
    <row r="2559" spans="2:27">
      <c r="C2559" s="61"/>
      <c r="E2559" s="61"/>
      <c r="F2559" s="61"/>
      <c r="G2559" s="61"/>
      <c r="H2559" s="66"/>
      <c r="I2559" s="11"/>
      <c r="J2559" s="11"/>
      <c r="K2559" s="11"/>
      <c r="L2559" s="11"/>
      <c r="M2559" s="11"/>
      <c r="O2559" s="52"/>
      <c r="P2559" s="52"/>
      <c r="Q2559" s="52"/>
    </row>
    <row r="2560" spans="2:27">
      <c r="B2560" s="4" t="s">
        <v>299</v>
      </c>
      <c r="C2560" s="61">
        <f>+D1386</f>
        <v>62466.479999999996</v>
      </c>
      <c r="E2560" s="61">
        <v>85382.46</v>
      </c>
      <c r="F2560" s="61"/>
      <c r="G2560" s="61">
        <f>+H1386</f>
        <v>40164.73510754</v>
      </c>
      <c r="H2560" s="1"/>
      <c r="I2560" s="61">
        <v>10954940.140212765</v>
      </c>
      <c r="J2560" s="105">
        <v>0.48984229497499621</v>
      </c>
      <c r="K2560" s="61">
        <v>8791325.1521541923</v>
      </c>
      <c r="L2560" s="61">
        <v>0</v>
      </c>
      <c r="M2560" s="61"/>
      <c r="N2560" s="19">
        <v>6292162.6799999997</v>
      </c>
      <c r="O2560" s="52">
        <v>34.743821025125193</v>
      </c>
      <c r="P2560" s="52"/>
      <c r="Q2560" s="52"/>
    </row>
    <row r="2561" spans="2:17">
      <c r="C2561" s="61"/>
      <c r="E2561" s="61"/>
      <c r="F2561" s="61"/>
      <c r="G2561" s="61"/>
      <c r="H2561" s="21"/>
      <c r="I2561" s="11"/>
      <c r="J2561" s="11"/>
      <c r="K2561" s="11"/>
      <c r="L2561" s="11"/>
      <c r="M2561" s="11"/>
      <c r="O2561" s="52"/>
      <c r="P2561" s="52"/>
      <c r="Q2561" s="52"/>
    </row>
    <row r="2562" spans="2:17">
      <c r="B2562" s="4" t="s">
        <v>301</v>
      </c>
      <c r="C2562" s="61">
        <f>+D1521</f>
        <v>2061051.3428</v>
      </c>
      <c r="E2562" s="61">
        <v>3317844.8200000003</v>
      </c>
      <c r="F2562" s="61"/>
      <c r="G2562" s="61">
        <f>+H1521</f>
        <v>46</v>
      </c>
      <c r="H2562" s="1"/>
      <c r="I2562" s="61">
        <v>50029</v>
      </c>
      <c r="J2562" s="105">
        <v>2.2370108701322512E-3</v>
      </c>
      <c r="K2562" s="61">
        <v>252232.54</v>
      </c>
      <c r="L2562" s="61">
        <v>0</v>
      </c>
      <c r="M2562" s="61"/>
      <c r="N2562" s="19">
        <v>29</v>
      </c>
      <c r="O2562" s="54">
        <v>1.6013108067457511E-4</v>
      </c>
      <c r="P2562" s="54"/>
      <c r="Q2562" s="54"/>
    </row>
    <row r="2563" spans="2:17">
      <c r="C2563" s="61"/>
      <c r="E2563" s="61"/>
      <c r="F2563" s="61"/>
      <c r="G2563" s="61"/>
      <c r="H2563" s="1"/>
      <c r="I2563" s="11"/>
      <c r="J2563" s="11"/>
      <c r="K2563" s="11"/>
      <c r="L2563" s="11"/>
      <c r="M2563" s="11"/>
      <c r="O2563" s="52"/>
      <c r="P2563" s="52"/>
      <c r="Q2563" s="52"/>
    </row>
    <row r="2564" spans="2:17">
      <c r="B2564" s="4" t="s">
        <v>303</v>
      </c>
      <c r="C2564" s="61">
        <f>+D1656</f>
        <v>12098707.450000001</v>
      </c>
      <c r="E2564" s="61">
        <v>11161646.92</v>
      </c>
      <c r="F2564" s="61"/>
      <c r="G2564" s="61">
        <f>+H1656</f>
        <v>11019632.574105812</v>
      </c>
      <c r="H2564" s="1"/>
      <c r="I2564" s="61">
        <v>792987.93274694576</v>
      </c>
      <c r="J2564" s="105">
        <v>3.5457886934350487E-2</v>
      </c>
      <c r="K2564" s="61">
        <v>1160875.31238136</v>
      </c>
      <c r="L2564" s="61">
        <v>0</v>
      </c>
      <c r="M2564" s="61"/>
      <c r="N2564" s="19">
        <v>460959.33</v>
      </c>
      <c r="O2564" s="52">
        <v>2.5453074365492445</v>
      </c>
      <c r="P2564" s="52"/>
      <c r="Q2564" s="52"/>
    </row>
    <row r="2565" spans="2:17">
      <c r="C2565" s="61"/>
      <c r="E2565" s="61"/>
      <c r="F2565" s="61"/>
      <c r="G2565" s="61"/>
      <c r="H2565" s="1"/>
      <c r="I2565" s="11"/>
      <c r="J2565" s="11"/>
      <c r="K2565" s="11"/>
      <c r="L2565" s="11"/>
      <c r="M2565" s="11"/>
      <c r="O2565" s="52"/>
      <c r="P2565" s="52"/>
      <c r="Q2565" s="52"/>
    </row>
    <row r="2566" spans="2:17">
      <c r="B2566" s="4" t="s">
        <v>304</v>
      </c>
      <c r="C2566" s="61">
        <f>+D1725</f>
        <v>0</v>
      </c>
      <c r="E2566" s="61">
        <v>37200</v>
      </c>
      <c r="F2566" s="61"/>
      <c r="G2566" s="61">
        <f>+H1725</f>
        <v>6</v>
      </c>
      <c r="H2566" s="1"/>
      <c r="I2566" s="61">
        <v>935640.35750444233</v>
      </c>
      <c r="J2566" s="105">
        <v>4.1836487842488626E-2</v>
      </c>
      <c r="K2566" s="61">
        <v>939963.35354242404</v>
      </c>
      <c r="L2566" s="61">
        <v>0</v>
      </c>
      <c r="M2566" s="61"/>
      <c r="N2566" s="19">
        <v>808526.53</v>
      </c>
      <c r="O2566" s="52">
        <v>4.4644905863091129</v>
      </c>
      <c r="P2566" s="52"/>
      <c r="Q2566" s="52"/>
    </row>
    <row r="2567" spans="2:17">
      <c r="C2567" s="61"/>
      <c r="E2567" s="61"/>
      <c r="F2567" s="61"/>
      <c r="G2567" s="61"/>
      <c r="H2567" s="1"/>
      <c r="I2567" s="11"/>
      <c r="J2567" s="11"/>
      <c r="K2567" s="11"/>
      <c r="L2567" s="11"/>
      <c r="M2567" s="11"/>
      <c r="O2567" s="52"/>
      <c r="P2567" s="52"/>
      <c r="Q2567" s="52"/>
    </row>
    <row r="2568" spans="2:17">
      <c r="B2568" s="4" t="s">
        <v>306</v>
      </c>
      <c r="C2568" s="61">
        <f>+D1860</f>
        <v>2080938.2752800002</v>
      </c>
      <c r="E2568" s="61">
        <v>1168632.56</v>
      </c>
      <c r="F2568" s="61"/>
      <c r="G2568" s="61">
        <f>+H1860</f>
        <v>582867.71415953245</v>
      </c>
      <c r="H2568" s="1"/>
      <c r="I2568" s="61">
        <v>73.5</v>
      </c>
      <c r="J2568" s="105">
        <v>3.2864998092050707E-6</v>
      </c>
      <c r="K2568" s="61">
        <v>150072.5</v>
      </c>
      <c r="L2568" s="61">
        <v>0</v>
      </c>
      <c r="M2568" s="61"/>
      <c r="N2568" s="19">
        <v>1071.5</v>
      </c>
      <c r="O2568" s="52">
        <v>5.9165673428554213E-3</v>
      </c>
      <c r="P2568" s="52"/>
      <c r="Q2568" s="52"/>
    </row>
    <row r="2569" spans="2:17">
      <c r="C2569" s="61"/>
      <c r="E2569" s="61"/>
      <c r="F2569" s="61"/>
      <c r="G2569" s="61"/>
      <c r="H2569" s="1"/>
      <c r="I2569" s="11"/>
      <c r="J2569" s="11"/>
      <c r="K2569" s="11"/>
      <c r="L2569" s="11"/>
      <c r="M2569" s="11"/>
      <c r="O2569" s="52"/>
      <c r="P2569" s="52"/>
      <c r="Q2569" s="52"/>
    </row>
    <row r="2570" spans="2:17">
      <c r="B2570" s="4" t="s">
        <v>307</v>
      </c>
      <c r="C2570" s="61">
        <f>+D1995</f>
        <v>2114501.2599999998</v>
      </c>
      <c r="E2570" s="61">
        <v>3230740.3</v>
      </c>
      <c r="F2570" s="61"/>
      <c r="G2570" s="61">
        <f>+H1995</f>
        <v>938196.74330383772</v>
      </c>
      <c r="H2570" s="1"/>
      <c r="I2570" s="61">
        <v>1111636.991134</v>
      </c>
      <c r="J2570" s="105">
        <v>4.9706051146492382E-2</v>
      </c>
      <c r="K2570" s="61">
        <v>73.5</v>
      </c>
      <c r="L2570" s="61">
        <v>0</v>
      </c>
      <c r="M2570" s="61"/>
      <c r="N2570" s="45">
        <v>18110163.1724668</v>
      </c>
      <c r="O2570" s="52">
        <v>57.112658132892712</v>
      </c>
      <c r="P2570" s="52"/>
      <c r="Q2570" s="52"/>
    </row>
    <row r="2571" spans="2:17">
      <c r="C2571" s="61"/>
      <c r="E2571" s="61"/>
      <c r="F2571" s="61"/>
      <c r="G2571" s="61"/>
      <c r="H2571" s="1"/>
      <c r="I2571" s="11"/>
      <c r="J2571" s="11"/>
      <c r="K2571" s="11"/>
      <c r="L2571" s="11"/>
      <c r="M2571" s="11"/>
    </row>
    <row r="2572" spans="2:17">
      <c r="B2572" s="4" t="s">
        <v>95</v>
      </c>
      <c r="C2572" s="61">
        <f>+D2134</f>
        <v>2928622.67</v>
      </c>
      <c r="E2572" s="61">
        <v>2486342.0099999998</v>
      </c>
      <c r="F2572" s="61"/>
      <c r="G2572" s="61">
        <f>+H2134</f>
        <v>17</v>
      </c>
      <c r="H2572" s="1"/>
      <c r="I2572" s="61">
        <v>1001453.5525600001</v>
      </c>
      <c r="J2572" s="105">
        <v>4.4779277679131708E-2</v>
      </c>
      <c r="K2572" s="61">
        <v>73.5</v>
      </c>
      <c r="L2572" s="61">
        <v>0</v>
      </c>
      <c r="M2572" s="61"/>
    </row>
    <row r="2573" spans="2:17">
      <c r="C2573" s="61"/>
      <c r="E2573" s="61"/>
      <c r="F2573" s="61"/>
      <c r="G2573" s="61"/>
      <c r="H2573" s="61"/>
      <c r="I2573" s="11"/>
      <c r="J2573" s="11"/>
      <c r="K2573" s="11"/>
      <c r="L2573" s="11"/>
      <c r="M2573" s="11"/>
    </row>
    <row r="2574" spans="2:17">
      <c r="B2574" s="4" t="s">
        <v>16</v>
      </c>
      <c r="C2574" s="61">
        <f>+D2269</f>
        <v>1187713.2384000001</v>
      </c>
      <c r="E2574" s="61">
        <v>1844213.1800000002</v>
      </c>
      <c r="F2574" s="61"/>
      <c r="G2574" s="61">
        <f>+H2269</f>
        <v>1159149.2242282222</v>
      </c>
      <c r="H2574" s="1"/>
      <c r="I2574" s="61">
        <v>22364218.553067751</v>
      </c>
      <c r="J2574" s="105">
        <v>1.000000000104458</v>
      </c>
      <c r="K2574" s="61">
        <v>19437465.778189477</v>
      </c>
      <c r="L2574" s="61">
        <v>0</v>
      </c>
      <c r="M2574" s="61"/>
    </row>
    <row r="2575" spans="2:17">
      <c r="C2575" s="61"/>
      <c r="E2575" s="61"/>
      <c r="F2575" s="61"/>
      <c r="G2575" s="61"/>
      <c r="H2575" s="1"/>
    </row>
    <row r="2576" spans="2:17">
      <c r="B2576" s="4" t="s">
        <v>17</v>
      </c>
      <c r="C2576" s="61">
        <f>+D2405</f>
        <v>1997111.25</v>
      </c>
      <c r="E2576" s="61">
        <v>1811050.33</v>
      </c>
      <c r="F2576" s="61"/>
      <c r="G2576" s="61">
        <f>+H2405</f>
        <v>414934.0822536982</v>
      </c>
      <c r="H2576" s="1"/>
    </row>
    <row r="2577" spans="2:10">
      <c r="C2577" s="61"/>
      <c r="E2577" s="61"/>
      <c r="F2577" s="61"/>
      <c r="G2577" s="61"/>
      <c r="H2577" s="1"/>
      <c r="I2577" s="61">
        <v>22364218.550731629</v>
      </c>
      <c r="J2577" s="61"/>
    </row>
    <row r="2578" spans="2:10">
      <c r="B2578" s="4" t="s">
        <v>5</v>
      </c>
      <c r="C2578" s="61">
        <f>+D2542</f>
        <v>1934603.9700000002</v>
      </c>
      <c r="E2578" s="61">
        <v>2088003.9099999997</v>
      </c>
      <c r="F2578" s="61"/>
      <c r="G2578" s="61"/>
      <c r="H2578" s="1"/>
      <c r="I2578" s="61"/>
      <c r="J2578" s="61"/>
    </row>
    <row r="2579" spans="2:10">
      <c r="E2579" s="4"/>
      <c r="F2579" s="61"/>
      <c r="G2579" s="61"/>
      <c r="H2579" s="1"/>
      <c r="I2579" s="61"/>
      <c r="J2579" s="61"/>
    </row>
    <row r="2580" spans="2:10">
      <c r="B2580" s="4" t="s">
        <v>321</v>
      </c>
      <c r="C2580" s="61">
        <f>SUM(C2550:C2578)</f>
        <v>39065788.560213029</v>
      </c>
      <c r="E2580" s="61">
        <v>38150211.225166358</v>
      </c>
      <c r="F2580" s="61"/>
      <c r="G2580" s="61">
        <f>+G2550+G2552+G2554+G2556+G2558+G2560+G2562+G2564+G2566+G2568+G2570+G2572+G2574+G2576</f>
        <v>49068818.866670579</v>
      </c>
      <c r="H2580" s="1"/>
    </row>
    <row r="2581" spans="2:10">
      <c r="C2581" s="61"/>
      <c r="E2581" s="61"/>
      <c r="F2581" s="61"/>
      <c r="G2581" s="61"/>
      <c r="H2581" s="1"/>
    </row>
    <row r="2582" spans="2:10">
      <c r="B2582" s="4" t="s">
        <v>436</v>
      </c>
      <c r="C2582" s="61">
        <f>+D174</f>
        <v>39065788.560151272</v>
      </c>
      <c r="E2582" s="61">
        <v>38150211.229999997</v>
      </c>
      <c r="F2582" s="61"/>
      <c r="G2582" s="61">
        <f>+H174</f>
        <v>23116342.995183032</v>
      </c>
      <c r="H2582" s="1"/>
    </row>
    <row r="2583" spans="2:10">
      <c r="C2583" s="61"/>
      <c r="E2583" s="61"/>
      <c r="F2583" s="1"/>
      <c r="H2583" s="1"/>
    </row>
    <row r="2584" spans="2:10">
      <c r="B2584" s="4" t="s">
        <v>24</v>
      </c>
      <c r="C2584" s="61">
        <f>+C2582-C2580</f>
        <v>-6.1757862567901611E-5</v>
      </c>
      <c r="E2584" s="61">
        <v>4.8336386680603027E-3</v>
      </c>
      <c r="F2584" s="1"/>
      <c r="G2584" s="61">
        <f>+G2582*H2582</f>
        <v>0</v>
      </c>
      <c r="H2584" s="1"/>
      <c r="I2584" s="1"/>
      <c r="J2584" s="1"/>
    </row>
    <row r="2585" spans="2:10">
      <c r="H2585" s="1"/>
    </row>
    <row r="2586" spans="2:10">
      <c r="H2586" s="1"/>
    </row>
    <row r="2587" spans="2:10">
      <c r="E2587" s="61"/>
      <c r="F2587" s="1"/>
      <c r="G2587" s="61"/>
      <c r="H2587" s="1"/>
    </row>
    <row r="2588" spans="2:10">
      <c r="E2588" s="61"/>
      <c r="F2588" s="1"/>
      <c r="G2588" s="61"/>
      <c r="H2588" s="1"/>
    </row>
    <row r="2589" spans="2:10">
      <c r="E2589" s="61"/>
      <c r="F2589" s="1"/>
      <c r="G2589" s="1"/>
      <c r="H2589" s="1"/>
    </row>
    <row r="2590" spans="2:10">
      <c r="E2590" s="61"/>
      <c r="F2590" s="1"/>
      <c r="G2590" s="61"/>
      <c r="H2590" s="1"/>
    </row>
    <row r="2591" spans="2:10">
      <c r="E2591" s="61"/>
      <c r="F2591" s="1"/>
      <c r="G2591" s="61"/>
      <c r="H2591" s="1"/>
    </row>
    <row r="2592" spans="2:10">
      <c r="E2592" s="61"/>
      <c r="F2592" s="1"/>
      <c r="G2592" s="61"/>
      <c r="H2592" s="1"/>
      <c r="I2592" s="126">
        <v>2012</v>
      </c>
      <c r="J2592" s="126">
        <v>2012</v>
      </c>
    </row>
    <row r="2593" spans="1:10">
      <c r="E2593" s="61"/>
      <c r="F2593" s="1"/>
      <c r="G2593" s="61"/>
      <c r="H2593" s="1"/>
      <c r="I2593" s="5"/>
    </row>
    <row r="2594" spans="1:10" ht="15.75">
      <c r="B2594" s="141" t="s">
        <v>459</v>
      </c>
      <c r="C2594" s="123" t="s">
        <v>508</v>
      </c>
      <c r="E2594" s="123" t="s">
        <v>488</v>
      </c>
      <c r="F2594" s="1"/>
      <c r="I2594" s="5" t="s">
        <v>165</v>
      </c>
    </row>
    <row r="2595" spans="1:10" ht="15.75">
      <c r="B2595" s="141" t="s">
        <v>460</v>
      </c>
      <c r="C2595" s="62"/>
      <c r="E2595" s="62"/>
      <c r="F2595" s="1"/>
      <c r="I2595" s="126" t="s">
        <v>166</v>
      </c>
      <c r="J2595" s="126" t="s">
        <v>458</v>
      </c>
    </row>
    <row r="2596" spans="1:10">
      <c r="C2596" s="137" t="s">
        <v>165</v>
      </c>
      <c r="D2596" s="132"/>
      <c r="E2596" s="137" t="s">
        <v>165</v>
      </c>
      <c r="F2596" s="139"/>
    </row>
    <row r="2597" spans="1:10">
      <c r="C2597" s="137" t="s">
        <v>166</v>
      </c>
      <c r="D2597" s="137" t="s">
        <v>458</v>
      </c>
      <c r="E2597" s="137" t="s">
        <v>166</v>
      </c>
      <c r="F2597" s="137" t="s">
        <v>458</v>
      </c>
    </row>
    <row r="2598" spans="1:10">
      <c r="C2598" s="134"/>
      <c r="D2598" s="134"/>
      <c r="E2598" s="138"/>
      <c r="F2598" s="136"/>
    </row>
    <row r="2599" spans="1:10">
      <c r="A2599" s="11" t="s">
        <v>461</v>
      </c>
      <c r="E2599" s="61"/>
      <c r="F2599" s="66"/>
      <c r="I2599" s="61">
        <v>1312517.9920000001</v>
      </c>
      <c r="J2599" s="105">
        <v>5.8688301092329559E-2</v>
      </c>
    </row>
    <row r="2600" spans="1:10">
      <c r="E2600" s="61"/>
      <c r="F2600" s="1"/>
      <c r="I2600" s="61">
        <v>18231265.55873163</v>
      </c>
      <c r="J2600" s="105">
        <v>0.8151979698005235</v>
      </c>
    </row>
    <row r="2601" spans="1:10">
      <c r="B2601" s="126" t="s">
        <v>39</v>
      </c>
      <c r="C2601" s="126"/>
      <c r="D2601" s="126"/>
      <c r="E2601" s="4"/>
      <c r="I2601" s="61">
        <v>30000</v>
      </c>
      <c r="J2601" s="105">
        <v>1.3414284935530901E-3</v>
      </c>
    </row>
    <row r="2602" spans="1:10">
      <c r="E2602" s="4"/>
      <c r="I2602" s="61">
        <v>1</v>
      </c>
      <c r="J2602" s="105">
        <v>4.4714283118436336E-8</v>
      </c>
    </row>
    <row r="2603" spans="1:10">
      <c r="A2603" s="106" t="s">
        <v>438</v>
      </c>
      <c r="B2603" s="4" t="s">
        <v>437</v>
      </c>
      <c r="C2603" s="1">
        <f>+D48</f>
        <v>1317817.01</v>
      </c>
      <c r="D2603" s="35">
        <f>+C2603/$C2610</f>
        <v>3.3733275548013072E-2</v>
      </c>
      <c r="E2603" s="1">
        <v>1332199.92</v>
      </c>
      <c r="F2603" s="35">
        <v>3.4919856982401291E-2</v>
      </c>
      <c r="I2603" s="61">
        <v>2790432</v>
      </c>
      <c r="J2603" s="105">
        <v>0.12477216647074454</v>
      </c>
    </row>
    <row r="2604" spans="1:10">
      <c r="A2604" s="106" t="s">
        <v>440</v>
      </c>
      <c r="B2604" s="4" t="s">
        <v>439</v>
      </c>
      <c r="C2604" s="1">
        <f>+D108</f>
        <v>23675304.620151274</v>
      </c>
      <c r="D2604" s="35">
        <f>+C2604/$C$2610</f>
        <v>0.60603677777289422</v>
      </c>
      <c r="E2604" s="1">
        <v>20022759.509999998</v>
      </c>
      <c r="F2604" s="35">
        <v>0.52484006941106509</v>
      </c>
      <c r="I2604" s="61">
        <v>2</v>
      </c>
      <c r="J2604" s="105">
        <v>8.9428566236872671E-8</v>
      </c>
    </row>
    <row r="2605" spans="1:10">
      <c r="A2605" s="106" t="s">
        <v>445</v>
      </c>
      <c r="B2605" s="4" t="s">
        <v>441</v>
      </c>
      <c r="C2605" s="1">
        <f>+D115</f>
        <v>1</v>
      </c>
      <c r="D2605" s="35">
        <f>+C2605/$C$2610</f>
        <v>2.5597844990643332E-8</v>
      </c>
      <c r="E2605" s="1">
        <v>1</v>
      </c>
      <c r="F2605" s="35">
        <v>2.6212174657990744E-8</v>
      </c>
      <c r="I2605" s="11"/>
      <c r="J2605" s="105"/>
    </row>
    <row r="2606" spans="1:10">
      <c r="A2606" s="106" t="s">
        <v>446</v>
      </c>
      <c r="B2606" s="4" t="s">
        <v>442</v>
      </c>
      <c r="C2606" s="1">
        <f>+D121</f>
        <v>1</v>
      </c>
      <c r="D2606" s="35">
        <f>+C2606/$C$2610</f>
        <v>2.5597844990643332E-8</v>
      </c>
      <c r="E2606" s="1">
        <v>1</v>
      </c>
      <c r="F2606" s="35">
        <v>2.6212174657990744E-8</v>
      </c>
      <c r="I2606" s="61">
        <v>22364218.550731629</v>
      </c>
      <c r="J2606" s="105">
        <v>1</v>
      </c>
    </row>
    <row r="2607" spans="1:10">
      <c r="A2607" s="106" t="s">
        <v>447</v>
      </c>
      <c r="B2607" s="4" t="s">
        <v>443</v>
      </c>
      <c r="C2607" s="1">
        <f>+D160</f>
        <v>13992662.93</v>
      </c>
      <c r="D2607" s="35">
        <f>+C2607/$C$2610</f>
        <v>0.35818201668846111</v>
      </c>
      <c r="E2607" s="1">
        <v>16715247.800000001</v>
      </c>
      <c r="F2607" s="35">
        <v>0.43814299478519558</v>
      </c>
    </row>
    <row r="2608" spans="1:10">
      <c r="A2608" s="106" t="s">
        <v>448</v>
      </c>
      <c r="B2608" s="4" t="s">
        <v>444</v>
      </c>
      <c r="C2608" s="1">
        <f>+D172</f>
        <v>80002</v>
      </c>
      <c r="D2608" s="35">
        <f>+C2608/$C$2610</f>
        <v>2.0478787949414477E-3</v>
      </c>
      <c r="E2608" s="1">
        <v>80002</v>
      </c>
      <c r="F2608" s="35">
        <v>2.0970263969885754E-3</v>
      </c>
      <c r="G2608" s="61"/>
    </row>
    <row r="2609" spans="1:27">
      <c r="E2609" s="61"/>
      <c r="F2609" s="35"/>
    </row>
    <row r="2610" spans="1:27">
      <c r="B2610" s="4" t="s">
        <v>449</v>
      </c>
      <c r="C2610" s="21">
        <f>SUM(C2603:C2609)</f>
        <v>39065788.560151279</v>
      </c>
      <c r="D2610" s="51">
        <f>SUM(D2603:D2609)</f>
        <v>0.99999999999999978</v>
      </c>
      <c r="E2610" s="21">
        <v>38150211.230000004</v>
      </c>
      <c r="F2610" s="35">
        <v>0.99999999999999989</v>
      </c>
      <c r="G2610" s="61"/>
      <c r="I2610" s="61">
        <v>4360937.75</v>
      </c>
      <c r="J2610" s="105">
        <v>0.19499620519500785</v>
      </c>
    </row>
    <row r="2611" spans="1:27">
      <c r="E2611" s="61"/>
      <c r="F2611" s="1"/>
      <c r="I2611" s="61">
        <v>13743581.750540415</v>
      </c>
      <c r="J2611" s="105">
        <v>0.61453440539084603</v>
      </c>
    </row>
    <row r="2612" spans="1:27">
      <c r="B2612" s="126" t="s">
        <v>40</v>
      </c>
      <c r="C2612" s="126"/>
      <c r="D2612" s="126"/>
      <c r="E2612" s="61"/>
      <c r="F2612" s="1"/>
      <c r="I2612" s="61">
        <v>501</v>
      </c>
      <c r="J2612" s="105">
        <v>2.2401855839996553E-5</v>
      </c>
    </row>
    <row r="2613" spans="1:27">
      <c r="E2613" s="61"/>
      <c r="F2613" s="1"/>
      <c r="I2613" s="61">
        <v>617952</v>
      </c>
      <c r="J2613" s="105">
        <v>2.7631280678717667E-2</v>
      </c>
    </row>
    <row r="2614" spans="1:27">
      <c r="A2614" s="106" t="s">
        <v>453</v>
      </c>
      <c r="B2614" s="4" t="s">
        <v>451</v>
      </c>
      <c r="C2614" s="61">
        <f>+D259</f>
        <v>4512515.4295666665</v>
      </c>
      <c r="D2614" s="51">
        <f>+C2614/$C$2623</f>
        <v>0.11551067048375123</v>
      </c>
      <c r="E2614" s="61">
        <v>4459565.7699999996</v>
      </c>
      <c r="F2614" s="35">
        <v>0.11689491687684755</v>
      </c>
      <c r="I2614" s="61">
        <v>2712951.0525273336</v>
      </c>
      <c r="J2614" s="105">
        <v>0.1213076614364955</v>
      </c>
    </row>
    <row r="2615" spans="1:27">
      <c r="A2615" s="106" t="s">
        <v>454</v>
      </c>
      <c r="B2615" s="4" t="s">
        <v>452</v>
      </c>
      <c r="C2615" s="61">
        <f>+D334</f>
        <v>19266790.657566369</v>
      </c>
      <c r="D2615" s="51">
        <f t="shared" ref="D2615:D2621" si="19">+C2615/$C$2623</f>
        <v>0.49318832071877933</v>
      </c>
      <c r="E2615" s="61">
        <v>14992806.635166366</v>
      </c>
      <c r="F2615" s="35">
        <v>0.39299406618425564</v>
      </c>
      <c r="I2615" s="61">
        <v>600097</v>
      </c>
      <c r="J2615" s="105">
        <v>2.6832907153721382E-2</v>
      </c>
    </row>
    <row r="2616" spans="1:27">
      <c r="A2616" s="106" t="s">
        <v>438</v>
      </c>
      <c r="B2616" s="4" t="s">
        <v>455</v>
      </c>
      <c r="C2616" s="61">
        <f>+D342</f>
        <v>0</v>
      </c>
      <c r="D2616" s="51">
        <f t="shared" si="19"/>
        <v>0</v>
      </c>
      <c r="E2616" s="61">
        <v>0</v>
      </c>
      <c r="F2616" s="35">
        <v>0</v>
      </c>
      <c r="I2616" s="61">
        <v>328198</v>
      </c>
      <c r="J2616" s="105">
        <v>1.4675138289371635E-2</v>
      </c>
    </row>
    <row r="2617" spans="1:27">
      <c r="A2617" s="106" t="s">
        <v>440</v>
      </c>
      <c r="B2617" s="4" t="s">
        <v>439</v>
      </c>
      <c r="C2617" s="61">
        <f>+D356</f>
        <v>66769.67</v>
      </c>
      <c r="D2617" s="51">
        <f t="shared" si="19"/>
        <v>1.7091596627337063E-3</v>
      </c>
      <c r="E2617" s="61">
        <v>0</v>
      </c>
      <c r="F2617" s="35">
        <v>0</v>
      </c>
      <c r="I2617" s="11"/>
      <c r="J2617" s="105"/>
      <c r="AA2617" s="1"/>
    </row>
    <row r="2618" spans="1:27">
      <c r="A2618" s="106" t="s">
        <v>445</v>
      </c>
      <c r="B2618" s="4" t="s">
        <v>128</v>
      </c>
      <c r="C2618" s="61">
        <f>+D363</f>
        <v>0</v>
      </c>
      <c r="D2618" s="51">
        <f t="shared" si="19"/>
        <v>0</v>
      </c>
      <c r="E2618" s="61">
        <v>0</v>
      </c>
      <c r="F2618" s="35">
        <v>0</v>
      </c>
      <c r="I2618" s="11"/>
      <c r="J2618" s="105"/>
      <c r="AA2618" s="1"/>
    </row>
    <row r="2619" spans="1:27">
      <c r="A2619" s="106" t="s">
        <v>446</v>
      </c>
      <c r="B2619" s="4" t="s">
        <v>456</v>
      </c>
      <c r="C2619" s="61">
        <f>+D403</f>
        <v>14439711.80308</v>
      </c>
      <c r="D2619" s="51">
        <f t="shared" si="19"/>
        <v>0.36962550444422043</v>
      </c>
      <c r="E2619" s="61">
        <v>17930280.830000002</v>
      </c>
      <c r="F2619" s="35">
        <v>0.46999165284233124</v>
      </c>
      <c r="I2619" s="61">
        <v>22364218.553067748</v>
      </c>
      <c r="J2619" s="105">
        <v>1</v>
      </c>
    </row>
    <row r="2620" spans="1:27">
      <c r="A2620" s="106" t="s">
        <v>447</v>
      </c>
      <c r="B2620" s="4" t="s">
        <v>443</v>
      </c>
      <c r="C2620" s="61">
        <f>+D427</f>
        <v>700000</v>
      </c>
      <c r="D2620" s="51">
        <f t="shared" si="19"/>
        <v>1.7918491493422006E-2</v>
      </c>
      <c r="E2620" s="61">
        <v>687556.99</v>
      </c>
      <c r="F2620" s="35">
        <v>1.8022363911485827E-2</v>
      </c>
    </row>
    <row r="2621" spans="1:27">
      <c r="A2621" s="106" t="s">
        <v>448</v>
      </c>
      <c r="B2621" s="4" t="s">
        <v>457</v>
      </c>
      <c r="C2621" s="61">
        <f>+D438</f>
        <v>80001</v>
      </c>
      <c r="D2621" s="51">
        <f t="shared" si="19"/>
        <v>2.0478531970932199E-3</v>
      </c>
      <c r="E2621" s="61">
        <v>80001</v>
      </c>
      <c r="F2621" s="35">
        <v>2.0970001850796074E-3</v>
      </c>
      <c r="AA2621" s="1"/>
    </row>
    <row r="2622" spans="1:27">
      <c r="E2622" s="61"/>
      <c r="F2622" s="35"/>
    </row>
    <row r="2623" spans="1:27">
      <c r="B2623" s="4" t="s">
        <v>450</v>
      </c>
      <c r="C2623" s="21">
        <f>SUM(C2614:C2621)</f>
        <v>39065788.560213037</v>
      </c>
      <c r="D2623" s="51">
        <f>SUM(D2614:D2622)</f>
        <v>0.99999999999999989</v>
      </c>
      <c r="E2623" s="21">
        <v>38150211.225166373</v>
      </c>
      <c r="F2623" s="35">
        <v>0.99999999999999989</v>
      </c>
      <c r="AA2623" s="1"/>
    </row>
    <row r="2624" spans="1:27">
      <c r="E2624" s="4"/>
      <c r="G2624" s="61"/>
      <c r="H2624" s="1"/>
    </row>
    <row r="2625" spans="3:8">
      <c r="C2625" s="1">
        <f>+C2610-C2623</f>
        <v>-6.1757862567901611E-5</v>
      </c>
      <c r="E2625" s="1">
        <f>+E2610-E2623</f>
        <v>4.8336312174797058E-3</v>
      </c>
      <c r="G2625" s="61"/>
      <c r="H2625" s="1"/>
    </row>
    <row r="2626" spans="3:8">
      <c r="E2626" s="61"/>
      <c r="F2626" s="1"/>
      <c r="G2626" s="61"/>
      <c r="H2626" s="1"/>
    </row>
    <row r="2627" spans="3:8">
      <c r="E2627" s="61"/>
      <c r="F2627" s="1"/>
      <c r="G2627" s="61"/>
      <c r="H2627" s="1"/>
    </row>
    <row r="2628" spans="3:8">
      <c r="E2628" s="61"/>
      <c r="F2628" s="1"/>
      <c r="G2628" s="61"/>
      <c r="H2628" s="1"/>
    </row>
    <row r="2629" spans="3:8">
      <c r="E2629" s="61"/>
      <c r="F2629" s="1"/>
      <c r="G2629" s="61"/>
      <c r="H2629" s="1"/>
    </row>
    <row r="2630" spans="3:8">
      <c r="E2630" s="61"/>
      <c r="F2630" s="1"/>
      <c r="G2630" s="61"/>
      <c r="H2630" s="1"/>
    </row>
    <row r="2631" spans="3:8">
      <c r="E2631" s="61"/>
      <c r="F2631" s="1"/>
      <c r="G2631" s="61"/>
      <c r="H2631" s="1"/>
    </row>
    <row r="2632" spans="3:8">
      <c r="E2632" s="61"/>
      <c r="F2632" s="1"/>
      <c r="G2632" s="61"/>
      <c r="H2632" s="1"/>
    </row>
    <row r="2633" spans="3:8">
      <c r="E2633" s="61"/>
      <c r="F2633" s="1"/>
      <c r="G2633" s="61"/>
      <c r="H2633" s="1"/>
    </row>
    <row r="2634" spans="3:8">
      <c r="E2634" s="61"/>
      <c r="F2634" s="1"/>
      <c r="G2634" s="61"/>
      <c r="H2634" s="1"/>
    </row>
    <row r="2635" spans="3:8">
      <c r="E2635" s="61"/>
      <c r="F2635" s="1"/>
      <c r="G2635" s="61"/>
      <c r="H2635" s="1"/>
    </row>
    <row r="2636" spans="3:8">
      <c r="E2636" s="61"/>
      <c r="F2636" s="1"/>
      <c r="G2636" s="61"/>
      <c r="H2636" s="1"/>
    </row>
    <row r="2637" spans="3:8">
      <c r="E2637" s="61"/>
      <c r="F2637" s="1"/>
      <c r="G2637" s="61"/>
      <c r="H2637" s="1"/>
    </row>
    <row r="2638" spans="3:8">
      <c r="E2638" s="61"/>
      <c r="F2638" s="1"/>
      <c r="G2638" s="61"/>
      <c r="H2638" s="1"/>
    </row>
    <row r="2639" spans="3:8">
      <c r="E2639" s="61"/>
      <c r="F2639" s="1"/>
      <c r="G2639" s="61"/>
      <c r="H2639" s="1"/>
    </row>
    <row r="2640" spans="3:8">
      <c r="E2640" s="61"/>
      <c r="F2640" s="1"/>
      <c r="G2640" s="61"/>
      <c r="H2640" s="1"/>
    </row>
    <row r="2641" spans="5:8">
      <c r="E2641" s="61"/>
      <c r="F2641" s="1"/>
      <c r="G2641" s="61"/>
      <c r="H2641" s="1"/>
    </row>
    <row r="2642" spans="5:8">
      <c r="E2642" s="61"/>
      <c r="F2642" s="1"/>
      <c r="G2642" s="61"/>
      <c r="H2642" s="1"/>
    </row>
    <row r="2643" spans="5:8">
      <c r="E2643" s="61"/>
      <c r="F2643" s="1"/>
      <c r="G2643" s="61"/>
      <c r="H2643" s="1"/>
    </row>
    <row r="2644" spans="5:8">
      <c r="E2644" s="61"/>
      <c r="F2644" s="1"/>
      <c r="G2644" s="61"/>
      <c r="H2644" s="1"/>
    </row>
    <row r="2645" spans="5:8">
      <c r="E2645" s="61"/>
      <c r="F2645" s="1"/>
      <c r="G2645" s="61"/>
      <c r="H2645" s="1"/>
    </row>
    <row r="2646" spans="5:8">
      <c r="E2646" s="61"/>
      <c r="F2646" s="1"/>
      <c r="G2646" s="61"/>
      <c r="H2646" s="1"/>
    </row>
    <row r="2647" spans="5:8">
      <c r="E2647" s="61"/>
      <c r="F2647" s="1"/>
      <c r="G2647" s="61"/>
      <c r="H2647" s="1"/>
    </row>
    <row r="2648" spans="5:8">
      <c r="E2648" s="61"/>
      <c r="F2648" s="1"/>
      <c r="G2648" s="61"/>
      <c r="H2648" s="1"/>
    </row>
    <row r="2649" spans="5:8">
      <c r="E2649" s="61"/>
      <c r="F2649" s="1"/>
      <c r="G2649" s="61"/>
      <c r="H2649" s="1"/>
    </row>
    <row r="2650" spans="5:8">
      <c r="E2650" s="61"/>
      <c r="F2650" s="1"/>
      <c r="G2650" s="61"/>
      <c r="H2650" s="1"/>
    </row>
    <row r="2651" spans="5:8">
      <c r="E2651" s="61"/>
      <c r="F2651" s="1"/>
      <c r="G2651" s="61"/>
      <c r="H2651" s="1"/>
    </row>
    <row r="2652" spans="5:8">
      <c r="E2652" s="61"/>
      <c r="F2652" s="1"/>
      <c r="G2652" s="61"/>
      <c r="H2652" s="1"/>
    </row>
    <row r="2653" spans="5:8">
      <c r="E2653" s="61"/>
      <c r="F2653" s="1"/>
      <c r="G2653" s="61"/>
      <c r="H2653" s="1"/>
    </row>
    <row r="2654" spans="5:8">
      <c r="E2654" s="61"/>
      <c r="F2654" s="1"/>
      <c r="G2654" s="61"/>
      <c r="H2654" s="1"/>
    </row>
    <row r="2655" spans="5:8">
      <c r="E2655" s="61"/>
      <c r="F2655" s="1"/>
      <c r="G2655" s="61"/>
      <c r="H2655" s="1"/>
    </row>
    <row r="2656" spans="5:8">
      <c r="E2656" s="61"/>
      <c r="F2656" s="1"/>
      <c r="G2656" s="61"/>
      <c r="H2656" s="1"/>
    </row>
    <row r="2657" spans="5:8">
      <c r="E2657" s="61"/>
      <c r="F2657" s="1"/>
      <c r="G2657" s="61"/>
      <c r="H2657" s="1"/>
    </row>
    <row r="2658" spans="5:8">
      <c r="E2658" s="61"/>
      <c r="F2658" s="1"/>
      <c r="G2658" s="61"/>
      <c r="H2658" s="1"/>
    </row>
    <row r="2659" spans="5:8">
      <c r="E2659" s="61"/>
      <c r="F2659" s="1"/>
      <c r="G2659" s="61"/>
      <c r="H2659" s="1"/>
    </row>
    <row r="2660" spans="5:8">
      <c r="E2660" s="61"/>
      <c r="F2660" s="1"/>
      <c r="G2660" s="61"/>
      <c r="H2660" s="1"/>
    </row>
    <row r="2661" spans="5:8">
      <c r="E2661" s="61"/>
      <c r="F2661" s="1"/>
      <c r="G2661" s="61"/>
      <c r="H2661" s="1"/>
    </row>
    <row r="2662" spans="5:8">
      <c r="E2662" s="61"/>
      <c r="F2662" s="1"/>
      <c r="G2662" s="61"/>
      <c r="H2662" s="1"/>
    </row>
    <row r="2663" spans="5:8">
      <c r="E2663" s="61"/>
      <c r="F2663" s="1"/>
      <c r="G2663" s="61"/>
      <c r="H2663" s="1"/>
    </row>
    <row r="2664" spans="5:8">
      <c r="E2664" s="61"/>
      <c r="F2664" s="1"/>
      <c r="G2664" s="61"/>
      <c r="H2664" s="1"/>
    </row>
    <row r="2665" spans="5:8">
      <c r="E2665" s="61"/>
      <c r="F2665" s="1"/>
      <c r="G2665" s="61"/>
      <c r="H2665" s="1"/>
    </row>
    <row r="2666" spans="5:8">
      <c r="E2666" s="61"/>
      <c r="F2666" s="1"/>
      <c r="G2666" s="61"/>
      <c r="H2666" s="1"/>
    </row>
    <row r="2667" spans="5:8">
      <c r="E2667" s="61"/>
      <c r="F2667" s="1"/>
      <c r="G2667" s="61"/>
      <c r="H2667" s="1"/>
    </row>
    <row r="2668" spans="5:8">
      <c r="E2668" s="61"/>
      <c r="F2668" s="1"/>
      <c r="G2668" s="61"/>
      <c r="H2668" s="1"/>
    </row>
    <row r="2669" spans="5:8">
      <c r="E2669" s="61"/>
      <c r="F2669" s="1"/>
      <c r="G2669" s="61"/>
      <c r="H2669" s="1"/>
    </row>
    <row r="2670" spans="5:8">
      <c r="E2670" s="61"/>
      <c r="F2670" s="1"/>
      <c r="G2670" s="61"/>
      <c r="H2670" s="1"/>
    </row>
    <row r="2671" spans="5:8">
      <c r="E2671" s="61"/>
      <c r="F2671" s="1"/>
      <c r="G2671" s="61"/>
      <c r="H2671" s="1"/>
    </row>
    <row r="2672" spans="5:8">
      <c r="E2672" s="61"/>
      <c r="F2672" s="1"/>
      <c r="G2672" s="61"/>
      <c r="H2672" s="1"/>
    </row>
    <row r="2673" spans="5:8">
      <c r="E2673" s="61"/>
      <c r="F2673" s="1"/>
      <c r="G2673" s="61"/>
      <c r="H2673" s="1"/>
    </row>
    <row r="2674" spans="5:8">
      <c r="E2674" s="61"/>
      <c r="F2674" s="1"/>
      <c r="G2674" s="61"/>
      <c r="H2674" s="1"/>
    </row>
    <row r="2675" spans="5:8">
      <c r="E2675" s="61"/>
      <c r="F2675" s="1"/>
      <c r="G2675" s="61"/>
      <c r="H2675" s="1"/>
    </row>
    <row r="2676" spans="5:8">
      <c r="E2676" s="61"/>
      <c r="F2676" s="1"/>
      <c r="G2676" s="61"/>
      <c r="H2676" s="1"/>
    </row>
    <row r="2677" spans="5:8">
      <c r="E2677" s="61"/>
      <c r="F2677" s="1"/>
      <c r="G2677" s="61"/>
      <c r="H2677" s="1"/>
    </row>
    <row r="2678" spans="5:8">
      <c r="E2678" s="61"/>
      <c r="F2678" s="1"/>
      <c r="G2678" s="61"/>
      <c r="H2678" s="1"/>
    </row>
    <row r="2679" spans="5:8">
      <c r="E2679" s="61"/>
      <c r="F2679" s="1"/>
      <c r="G2679" s="61"/>
      <c r="H2679" s="1"/>
    </row>
    <row r="2680" spans="5:8">
      <c r="E2680" s="61"/>
      <c r="F2680" s="1"/>
      <c r="G2680" s="61"/>
      <c r="H2680" s="1"/>
    </row>
    <row r="2681" spans="5:8">
      <c r="E2681" s="61"/>
      <c r="F2681" s="1"/>
      <c r="G2681" s="61"/>
      <c r="H2681" s="1"/>
    </row>
    <row r="2682" spans="5:8">
      <c r="E2682" s="61"/>
      <c r="F2682" s="1"/>
      <c r="G2682" s="61"/>
      <c r="H2682" s="1"/>
    </row>
    <row r="2683" spans="5:8">
      <c r="E2683" s="61"/>
      <c r="F2683" s="1"/>
      <c r="G2683" s="61"/>
      <c r="H2683" s="1"/>
    </row>
    <row r="2684" spans="5:8">
      <c r="E2684" s="61"/>
      <c r="F2684" s="1"/>
      <c r="G2684" s="61"/>
      <c r="H2684" s="1"/>
    </row>
    <row r="2685" spans="5:8">
      <c r="E2685" s="61"/>
      <c r="F2685" s="1"/>
      <c r="G2685" s="61"/>
      <c r="H2685" s="1"/>
    </row>
    <row r="2686" spans="5:8">
      <c r="E2686" s="61"/>
      <c r="F2686" s="1"/>
      <c r="G2686" s="61"/>
      <c r="H2686" s="1"/>
    </row>
    <row r="2687" spans="5:8">
      <c r="E2687" s="61"/>
      <c r="F2687" s="1"/>
      <c r="G2687" s="61"/>
      <c r="H2687" s="1"/>
    </row>
    <row r="2688" spans="5:8">
      <c r="E2688" s="61"/>
      <c r="F2688" s="1"/>
      <c r="G2688" s="61"/>
      <c r="H2688" s="1"/>
    </row>
    <row r="2689" spans="5:8">
      <c r="E2689" s="61"/>
      <c r="F2689" s="1"/>
      <c r="G2689" s="61"/>
      <c r="H2689" s="1"/>
    </row>
    <row r="2690" spans="5:8">
      <c r="E2690" s="61"/>
      <c r="F2690" s="1"/>
      <c r="G2690" s="61"/>
      <c r="H2690" s="1"/>
    </row>
    <row r="2691" spans="5:8">
      <c r="E2691" s="61"/>
      <c r="F2691" s="1"/>
      <c r="G2691" s="61"/>
      <c r="H2691" s="1"/>
    </row>
    <row r="2692" spans="5:8">
      <c r="E2692" s="61"/>
      <c r="F2692" s="1"/>
      <c r="G2692" s="61"/>
      <c r="H2692" s="1"/>
    </row>
    <row r="2693" spans="5:8">
      <c r="E2693" s="61"/>
      <c r="F2693" s="1"/>
      <c r="G2693" s="61"/>
      <c r="H2693" s="1"/>
    </row>
    <row r="2694" spans="5:8">
      <c r="E2694" s="61"/>
      <c r="F2694" s="1"/>
      <c r="G2694" s="61"/>
      <c r="H2694" s="1"/>
    </row>
    <row r="2695" spans="5:8">
      <c r="E2695" s="61"/>
      <c r="F2695" s="1"/>
      <c r="G2695" s="61"/>
      <c r="H2695" s="1"/>
    </row>
    <row r="2696" spans="5:8">
      <c r="E2696" s="61"/>
      <c r="F2696" s="1"/>
      <c r="G2696" s="61"/>
      <c r="H2696" s="1"/>
    </row>
    <row r="2697" spans="5:8">
      <c r="E2697" s="61"/>
      <c r="F2697" s="1"/>
      <c r="G2697" s="61"/>
      <c r="H2697" s="1"/>
    </row>
    <row r="2698" spans="5:8">
      <c r="E2698" s="61"/>
      <c r="F2698" s="1"/>
      <c r="G2698" s="61"/>
      <c r="H2698" s="1"/>
    </row>
    <row r="2699" spans="5:8">
      <c r="E2699" s="61"/>
      <c r="F2699" s="1"/>
      <c r="G2699" s="61"/>
      <c r="H2699" s="1"/>
    </row>
    <row r="2700" spans="5:8">
      <c r="E2700" s="61"/>
      <c r="F2700" s="1"/>
      <c r="G2700" s="61"/>
      <c r="H2700" s="1"/>
    </row>
    <row r="2701" spans="5:8">
      <c r="E2701" s="61"/>
      <c r="F2701" s="1"/>
      <c r="G2701" s="61"/>
      <c r="H2701" s="1"/>
    </row>
    <row r="2702" spans="5:8">
      <c r="E2702" s="61"/>
      <c r="F2702" s="1"/>
      <c r="G2702" s="61"/>
      <c r="H2702" s="1"/>
    </row>
    <row r="2703" spans="5:8">
      <c r="E2703" s="61"/>
      <c r="F2703" s="1"/>
      <c r="G2703" s="61"/>
      <c r="H2703" s="1"/>
    </row>
    <row r="2704" spans="5:8">
      <c r="E2704" s="61"/>
      <c r="F2704" s="1"/>
      <c r="G2704" s="61"/>
      <c r="H2704" s="1"/>
    </row>
    <row r="2705" spans="5:8">
      <c r="E2705" s="61"/>
      <c r="F2705" s="1"/>
      <c r="G2705" s="61"/>
      <c r="H2705" s="1"/>
    </row>
    <row r="2706" spans="5:8">
      <c r="E2706" s="61"/>
      <c r="F2706" s="1"/>
      <c r="G2706" s="61"/>
      <c r="H2706" s="1"/>
    </row>
    <row r="2707" spans="5:8">
      <c r="E2707" s="61"/>
      <c r="F2707" s="1"/>
      <c r="G2707" s="61"/>
      <c r="H2707" s="1"/>
    </row>
    <row r="2708" spans="5:8">
      <c r="E2708" s="61"/>
      <c r="F2708" s="1"/>
      <c r="G2708" s="61"/>
      <c r="H2708" s="1"/>
    </row>
    <row r="2709" spans="5:8">
      <c r="E2709" s="61"/>
      <c r="F2709" s="1"/>
      <c r="G2709" s="61"/>
      <c r="H2709" s="1"/>
    </row>
    <row r="2710" spans="5:8">
      <c r="E2710" s="61"/>
      <c r="F2710" s="1"/>
      <c r="G2710" s="61"/>
      <c r="H2710" s="1"/>
    </row>
    <row r="2711" spans="5:8">
      <c r="E2711" s="61"/>
      <c r="F2711" s="1"/>
      <c r="G2711" s="61"/>
      <c r="H2711" s="1"/>
    </row>
    <row r="2712" spans="5:8">
      <c r="E2712" s="61"/>
      <c r="F2712" s="1"/>
      <c r="G2712" s="61"/>
      <c r="H2712" s="1"/>
    </row>
    <row r="2713" spans="5:8">
      <c r="E2713" s="61"/>
      <c r="F2713" s="1"/>
      <c r="G2713" s="61"/>
      <c r="H2713" s="1"/>
    </row>
    <row r="2714" spans="5:8">
      <c r="E2714" s="61"/>
      <c r="F2714" s="1"/>
      <c r="G2714" s="61"/>
      <c r="H2714" s="1"/>
    </row>
    <row r="2715" spans="5:8">
      <c r="E2715" s="61"/>
      <c r="F2715" s="1"/>
      <c r="G2715" s="61"/>
      <c r="H2715" s="1"/>
    </row>
    <row r="2716" spans="5:8">
      <c r="E2716" s="61"/>
      <c r="F2716" s="1"/>
      <c r="G2716" s="61"/>
      <c r="H2716" s="1"/>
    </row>
    <row r="2717" spans="5:8">
      <c r="E2717" s="61"/>
      <c r="F2717" s="1"/>
      <c r="G2717" s="61"/>
      <c r="H2717" s="1"/>
    </row>
    <row r="2718" spans="5:8">
      <c r="E2718" s="61"/>
      <c r="F2718" s="1"/>
      <c r="G2718" s="61"/>
      <c r="H2718" s="1"/>
    </row>
    <row r="2719" spans="5:8">
      <c r="E2719" s="61"/>
      <c r="F2719" s="1"/>
      <c r="G2719" s="61"/>
      <c r="H2719" s="1"/>
    </row>
    <row r="2720" spans="5:8">
      <c r="E2720" s="61"/>
      <c r="F2720" s="1"/>
      <c r="G2720" s="61"/>
      <c r="H2720" s="1"/>
    </row>
    <row r="2721" spans="5:8">
      <c r="E2721" s="61"/>
      <c r="F2721" s="1"/>
      <c r="G2721" s="61"/>
      <c r="H2721" s="1"/>
    </row>
    <row r="2722" spans="5:8">
      <c r="E2722" s="61"/>
      <c r="F2722" s="1"/>
      <c r="G2722" s="61"/>
      <c r="H2722" s="1"/>
    </row>
    <row r="2723" spans="5:8">
      <c r="E2723" s="61"/>
      <c r="F2723" s="1"/>
      <c r="G2723" s="61"/>
      <c r="H2723" s="1"/>
    </row>
    <row r="2724" spans="5:8">
      <c r="E2724" s="61"/>
      <c r="F2724" s="1"/>
      <c r="G2724" s="61"/>
      <c r="H2724" s="1"/>
    </row>
    <row r="2725" spans="5:8">
      <c r="E2725" s="61"/>
      <c r="F2725" s="1"/>
      <c r="G2725" s="61"/>
      <c r="H2725" s="1"/>
    </row>
    <row r="2726" spans="5:8">
      <c r="E2726" s="61"/>
      <c r="F2726" s="1"/>
      <c r="G2726" s="61"/>
      <c r="H2726" s="1"/>
    </row>
    <row r="2727" spans="5:8">
      <c r="E2727" s="61"/>
      <c r="F2727" s="1"/>
      <c r="G2727" s="61"/>
      <c r="H2727" s="1"/>
    </row>
    <row r="2728" spans="5:8">
      <c r="E2728" s="61"/>
      <c r="F2728" s="1"/>
      <c r="G2728" s="61"/>
      <c r="H2728" s="1"/>
    </row>
    <row r="2729" spans="5:8">
      <c r="E2729" s="61"/>
      <c r="F2729" s="1"/>
      <c r="G2729" s="61"/>
      <c r="H2729" s="1"/>
    </row>
    <row r="2730" spans="5:8">
      <c r="E2730" s="61"/>
      <c r="F2730" s="1"/>
      <c r="G2730" s="61"/>
      <c r="H2730" s="1"/>
    </row>
    <row r="2731" spans="5:8">
      <c r="E2731" s="61"/>
      <c r="F2731" s="1"/>
      <c r="G2731" s="61"/>
      <c r="H2731" s="1"/>
    </row>
    <row r="2732" spans="5:8">
      <c r="E2732" s="61"/>
      <c r="F2732" s="1"/>
      <c r="G2732" s="61"/>
      <c r="H2732" s="1"/>
    </row>
    <row r="2733" spans="5:8">
      <c r="E2733" s="61"/>
      <c r="F2733" s="1"/>
      <c r="G2733" s="61"/>
      <c r="H2733" s="1"/>
    </row>
    <row r="2734" spans="5:8">
      <c r="E2734" s="61"/>
      <c r="F2734" s="1"/>
      <c r="G2734" s="61"/>
      <c r="H2734" s="1"/>
    </row>
    <row r="2735" spans="5:8">
      <c r="E2735" s="61"/>
      <c r="F2735" s="1"/>
      <c r="G2735" s="61"/>
      <c r="H2735" s="1"/>
    </row>
    <row r="2736" spans="5:8">
      <c r="E2736" s="61"/>
      <c r="F2736" s="1"/>
      <c r="G2736" s="61"/>
      <c r="H2736" s="1"/>
    </row>
    <row r="2737" spans="5:8">
      <c r="E2737" s="61"/>
      <c r="F2737" s="1"/>
      <c r="G2737" s="61"/>
      <c r="H2737" s="1"/>
    </row>
    <row r="2738" spans="5:8">
      <c r="E2738" s="61"/>
      <c r="F2738" s="1"/>
      <c r="G2738" s="61"/>
      <c r="H2738" s="1"/>
    </row>
    <row r="2739" spans="5:8">
      <c r="E2739" s="61"/>
      <c r="F2739" s="1"/>
      <c r="G2739" s="61"/>
      <c r="H2739" s="1"/>
    </row>
    <row r="2740" spans="5:8">
      <c r="E2740" s="61"/>
      <c r="F2740" s="1"/>
      <c r="G2740" s="61"/>
      <c r="H2740" s="1"/>
    </row>
    <row r="2741" spans="5:8">
      <c r="E2741" s="61"/>
      <c r="F2741" s="1"/>
      <c r="G2741" s="61"/>
      <c r="H2741" s="1"/>
    </row>
    <row r="2742" spans="5:8">
      <c r="E2742" s="61"/>
      <c r="F2742" s="1"/>
      <c r="G2742" s="61"/>
      <c r="H2742" s="1"/>
    </row>
    <row r="2743" spans="5:8">
      <c r="E2743" s="61"/>
      <c r="F2743" s="1"/>
      <c r="G2743" s="61"/>
      <c r="H2743" s="1"/>
    </row>
    <row r="2744" spans="5:8">
      <c r="E2744" s="61"/>
      <c r="F2744" s="1"/>
      <c r="G2744" s="61"/>
      <c r="H2744" s="1"/>
    </row>
    <row r="2745" spans="5:8">
      <c r="E2745" s="61"/>
      <c r="F2745" s="1"/>
      <c r="G2745" s="61"/>
      <c r="H2745" s="1"/>
    </row>
    <row r="2746" spans="5:8">
      <c r="E2746" s="61"/>
      <c r="F2746" s="1"/>
      <c r="G2746" s="61"/>
      <c r="H2746" s="1"/>
    </row>
    <row r="2747" spans="5:8">
      <c r="E2747" s="61"/>
      <c r="F2747" s="1"/>
      <c r="G2747" s="61"/>
      <c r="H2747" s="1"/>
    </row>
    <row r="2748" spans="5:8">
      <c r="E2748" s="61"/>
      <c r="F2748" s="1"/>
      <c r="G2748" s="61"/>
      <c r="H2748" s="1"/>
    </row>
    <row r="2749" spans="5:8">
      <c r="E2749" s="61"/>
      <c r="F2749" s="1"/>
      <c r="G2749" s="61"/>
      <c r="H2749" s="1"/>
    </row>
    <row r="2750" spans="5:8">
      <c r="E2750" s="61"/>
      <c r="F2750" s="1"/>
      <c r="G2750" s="61"/>
      <c r="H2750" s="1"/>
    </row>
    <row r="2751" spans="5:8">
      <c r="E2751" s="61"/>
      <c r="F2751" s="1"/>
      <c r="G2751" s="61"/>
      <c r="H2751" s="1"/>
    </row>
    <row r="2752" spans="5:8">
      <c r="E2752" s="61"/>
      <c r="F2752" s="1"/>
      <c r="G2752" s="61"/>
      <c r="H2752" s="1"/>
    </row>
    <row r="2753" spans="5:8">
      <c r="E2753" s="61"/>
      <c r="F2753" s="1"/>
      <c r="G2753" s="61"/>
      <c r="H2753" s="1"/>
    </row>
    <row r="2754" spans="5:8">
      <c r="E2754" s="61"/>
      <c r="F2754" s="1"/>
      <c r="G2754" s="61"/>
      <c r="H2754" s="1"/>
    </row>
    <row r="2755" spans="5:8">
      <c r="E2755" s="61"/>
      <c r="F2755" s="1"/>
      <c r="G2755" s="61"/>
      <c r="H2755" s="1"/>
    </row>
    <row r="2756" spans="5:8">
      <c r="E2756" s="61"/>
      <c r="F2756" s="1"/>
      <c r="G2756" s="61"/>
      <c r="H2756" s="1"/>
    </row>
    <row r="2757" spans="5:8">
      <c r="E2757" s="61"/>
      <c r="F2757" s="1"/>
      <c r="G2757" s="61"/>
      <c r="H2757" s="1"/>
    </row>
    <row r="2758" spans="5:8">
      <c r="E2758" s="61"/>
      <c r="F2758" s="1"/>
      <c r="G2758" s="61"/>
      <c r="H2758" s="1"/>
    </row>
    <row r="2759" spans="5:8">
      <c r="E2759" s="61"/>
      <c r="F2759" s="1"/>
      <c r="G2759" s="61"/>
      <c r="H2759" s="1"/>
    </row>
    <row r="2760" spans="5:8">
      <c r="E2760" s="61"/>
      <c r="F2760" s="1"/>
      <c r="G2760" s="61"/>
      <c r="H2760" s="1"/>
    </row>
    <row r="2761" spans="5:8">
      <c r="E2761" s="61"/>
      <c r="F2761" s="1"/>
      <c r="G2761" s="61"/>
      <c r="H2761" s="1"/>
    </row>
    <row r="2762" spans="5:8">
      <c r="E2762" s="61"/>
      <c r="F2762" s="1"/>
      <c r="G2762" s="61"/>
      <c r="H2762" s="1"/>
    </row>
    <row r="2763" spans="5:8">
      <c r="E2763" s="61"/>
      <c r="F2763" s="1"/>
      <c r="G2763" s="61"/>
      <c r="H2763" s="1"/>
    </row>
    <row r="2764" spans="5:8">
      <c r="E2764" s="61"/>
      <c r="F2764" s="1"/>
      <c r="G2764" s="61"/>
      <c r="H2764" s="1"/>
    </row>
    <row r="2765" spans="5:8">
      <c r="E2765" s="61"/>
      <c r="F2765" s="1"/>
      <c r="G2765" s="61"/>
      <c r="H2765" s="1"/>
    </row>
    <row r="2766" spans="5:8">
      <c r="E2766" s="61"/>
      <c r="F2766" s="1"/>
      <c r="G2766" s="61"/>
      <c r="H2766" s="1"/>
    </row>
  </sheetData>
  <mergeCells count="3">
    <mergeCell ref="B4:F4"/>
    <mergeCell ref="B5:F5"/>
    <mergeCell ref="H5:I5"/>
  </mergeCells>
  <phoneticPr fontId="25" type="noConversion"/>
  <printOptions horizontalCentered="1"/>
  <pageMargins left="0.31496062992125984" right="0.19685039370078741" top="0.27559055118110237" bottom="0.55118110236220474" header="0.19685039370078741" footer="0.15748031496062992"/>
  <pageSetup paperSize="9" scale="72" fitToHeight="200" orientation="portrait" r:id="rId1"/>
  <headerFooter alignWithMargins="0">
    <oddFooter>&amp;L PRESUPUESTO CIATF ejercicio 2018&amp;R&amp;P/&amp;N</oddFooter>
  </headerFooter>
  <rowBreaks count="17" manualBreakCount="17">
    <brk id="94" max="5" man="1"/>
    <brk id="176" max="5" man="1"/>
    <brk id="715" max="5" man="1"/>
    <brk id="850" max="5" man="1"/>
    <brk id="984" max="5" man="1"/>
    <brk id="1118" max="5" man="1"/>
    <brk id="1252" max="5" man="1"/>
    <brk id="1387" max="5" man="1"/>
    <brk id="1522" max="5" man="1"/>
    <brk id="1657" max="5" man="1"/>
    <brk id="1726" max="5" man="1"/>
    <brk id="1861" max="5" man="1"/>
    <brk id="1996" max="5" man="1"/>
    <brk id="2135" max="5" man="1"/>
    <brk id="2270" max="5" man="1"/>
    <brk id="2407" max="5" man="1"/>
    <brk id="2543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2018</vt:lpstr>
      <vt:lpstr>'PRESUPUESTO 2018'!Área_de_impresión</vt:lpstr>
      <vt:lpstr>'PRESUPUESTO 2018'!Títulos_a_imprimir</vt:lpstr>
    </vt:vector>
  </TitlesOfParts>
  <Company>Consejo Insular de Aguas de Tenerife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CIATFE</dc:creator>
  <cp:lastModifiedBy>José Luís Velasco Cebrián</cp:lastModifiedBy>
  <cp:lastPrinted>2018-01-22T13:28:58Z</cp:lastPrinted>
  <dcterms:created xsi:type="dcterms:W3CDTF">2004-02-27T11:35:01Z</dcterms:created>
  <dcterms:modified xsi:type="dcterms:W3CDTF">2018-02-21T15:19:54Z</dcterms:modified>
</cp:coreProperties>
</file>