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4940" windowHeight="8388" activeTab="0"/>
  </bookViews>
  <sheets>
    <sheet name="partidas" sheetId="1" r:id="rId1"/>
    <sheet name="capitulo" sheetId="2" r:id="rId2"/>
    <sheet name="capitulo2" sheetId="3" r:id="rId3"/>
    <sheet name="articulos" sheetId="4" r:id="rId4"/>
    <sheet name="resumen capit" sheetId="5" r:id="rId5"/>
    <sheet name="resum económic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<sst xmlns="http://schemas.openxmlformats.org/spreadsheetml/2006/main" count="150" uniqueCount="114">
  <si>
    <t>Económ.</t>
  </si>
  <si>
    <t>orden 1989</t>
  </si>
  <si>
    <t>Denominacion</t>
  </si>
  <si>
    <t>% Dif.</t>
  </si>
  <si>
    <t>Diferencia</t>
  </si>
  <si>
    <t>Tasa por emisión de documentos</t>
  </si>
  <si>
    <t>Tasa por emisión de certificados</t>
  </si>
  <si>
    <t>Tasa por derechos de examen</t>
  </si>
  <si>
    <t>De presupuestos cerrados</t>
  </si>
  <si>
    <t>Otras multas y sanciones</t>
  </si>
  <si>
    <t>Intereses de demora</t>
  </si>
  <si>
    <t>Recursos Eventuales</t>
  </si>
  <si>
    <t>Imprevistos</t>
  </si>
  <si>
    <t>Ing. De Gastos Reintegrables</t>
  </si>
  <si>
    <t>Expedición de Recibos y otros</t>
  </si>
  <si>
    <t>Indemnizaciones</t>
  </si>
  <si>
    <t>TOTAL CAPITULO 3</t>
  </si>
  <si>
    <t>Tasas y otros ingresos</t>
  </si>
  <si>
    <t>De emp.públ y otros entes públicos</t>
  </si>
  <si>
    <t>Del Cabildo Insular de Tenerife</t>
  </si>
  <si>
    <t>Aportación s/cobros en voluntaria</t>
  </si>
  <si>
    <t>Aportación s/rcgos. De apremio</t>
  </si>
  <si>
    <t>Aportación s/intereses de demora</t>
  </si>
  <si>
    <t>Aportación sobre sanciones</t>
  </si>
  <si>
    <t>Aportación por Ser. Recaud.</t>
  </si>
  <si>
    <t>TOTAL CAPITULO 4</t>
  </si>
  <si>
    <t>Transferencias corrientes</t>
  </si>
  <si>
    <t>Intereses en ctas.corrientes</t>
  </si>
  <si>
    <t>TOTAL CAPITULO 5</t>
  </si>
  <si>
    <t>Ingresos Patrimoniales</t>
  </si>
  <si>
    <t>TOTAL CAPITULO 7</t>
  </si>
  <si>
    <t>Transferencias de capital</t>
  </si>
  <si>
    <t>Reint. Anticipos de tesorería</t>
  </si>
  <si>
    <t>Reint.de ant.de pagas al pers.</t>
  </si>
  <si>
    <t>TOTAL CAPITULO 8</t>
  </si>
  <si>
    <t>Activos Financieros</t>
  </si>
  <si>
    <t>Prest. Recibidos a corto plazo</t>
  </si>
  <si>
    <t>TOTAL CAPITULO 9</t>
  </si>
  <si>
    <t>Pasivos Financieros</t>
  </si>
  <si>
    <t>TOTALES</t>
  </si>
  <si>
    <t>CAPITULO</t>
  </si>
  <si>
    <t>DENOMINACIÓN</t>
  </si>
  <si>
    <t>%</t>
  </si>
  <si>
    <t>A</t>
  </si>
  <si>
    <t>Operaciones no financieras</t>
  </si>
  <si>
    <t>A1</t>
  </si>
  <si>
    <t>Operaciones corrientes</t>
  </si>
  <si>
    <t>Impuestos Directos</t>
  </si>
  <si>
    <t>Impuestos Indirectos</t>
  </si>
  <si>
    <t>Tasas, precios públicos y otros</t>
  </si>
  <si>
    <t>A2</t>
  </si>
  <si>
    <t>Operaciones de capital</t>
  </si>
  <si>
    <t>Enajenación de Inversiones Reales</t>
  </si>
  <si>
    <t>B</t>
  </si>
  <si>
    <t>Operaciones Financieras</t>
  </si>
  <si>
    <t>Activos financieros</t>
  </si>
  <si>
    <t>Pasivos financieros</t>
  </si>
  <si>
    <t>TOTAL</t>
  </si>
  <si>
    <t>Operaciones Corrientes</t>
  </si>
  <si>
    <t>Operaciones de Capital</t>
  </si>
  <si>
    <t>Operaciones financieras</t>
  </si>
  <si>
    <t>CONSORCIO DE TRIBUTOS DE TENERIFE</t>
  </si>
  <si>
    <t>PRESUPUESTO DE INGRESOS COMPARATIVO POR CAPÍTULOS</t>
  </si>
  <si>
    <t>CAPÍTULO</t>
  </si>
  <si>
    <t>Previsiones Iniciales 2018</t>
  </si>
  <si>
    <t>DIFERENCIA</t>
  </si>
  <si>
    <t>3.- TASAS</t>
  </si>
  <si>
    <t>4.- TRANSFERENCIAS CORRIENTES</t>
  </si>
  <si>
    <t>5.- INGRESOS PATRIMONIALES</t>
  </si>
  <si>
    <t>7.- TRANSFERENCIAS DE CAPITAL</t>
  </si>
  <si>
    <t>8.- ACTIVOS FINANCIEROS</t>
  </si>
  <si>
    <t>9.- PASIVOS FINANCIEROS</t>
  </si>
  <si>
    <t>Total Presupuesto ….</t>
  </si>
  <si>
    <t>PRESUPUESTO DE INGRESOS COMPARATIVO POR ARTÍCULOS</t>
  </si>
  <si>
    <t>ARTÍCULO</t>
  </si>
  <si>
    <t xml:space="preserve">32.- Tasas por realización de activid.de competencia local </t>
  </si>
  <si>
    <t>38.- Reintegro de operaciones corrientes</t>
  </si>
  <si>
    <t>39.- Otros ingresos</t>
  </si>
  <si>
    <t>44.- De entes públicos y socied. Mercantiles de la Entidad</t>
  </si>
  <si>
    <t>46.- de Entidades Locales</t>
  </si>
  <si>
    <t>52.- Intereses de depósitos</t>
  </si>
  <si>
    <t>76.- De Entidades Locales</t>
  </si>
  <si>
    <t>82.- Reintegro de préstamos y antiicpos concedidos al S.P.</t>
  </si>
  <si>
    <t>83.- Reintegro de préstamos de fuera del S.P.</t>
  </si>
  <si>
    <t>87.- Remanente de Tesorería</t>
  </si>
  <si>
    <t>91.- Préstamos recibidos en euros</t>
  </si>
  <si>
    <t>PRESUPUESTO DE INGRESOS Resumen por Capítulos</t>
  </si>
  <si>
    <t>Capítulo</t>
  </si>
  <si>
    <t>Descripción</t>
  </si>
  <si>
    <t>Previsiones Iniciales</t>
  </si>
  <si>
    <t>Tasas, precios públicos y otros ingresos</t>
  </si>
  <si>
    <t xml:space="preserve">Ingresos Patrimoniales </t>
  </si>
  <si>
    <t>Operaciones no  financieras</t>
  </si>
  <si>
    <t>Total General</t>
  </si>
  <si>
    <t xml:space="preserve">PRESUPUESTO DE INGRESOS Resumen por Económica </t>
  </si>
  <si>
    <t>Org.</t>
  </si>
  <si>
    <t>Económica</t>
  </si>
  <si>
    <t>Tasa por punto de información catastral</t>
  </si>
  <si>
    <t>Reintegros de presupuestos cerrados</t>
  </si>
  <si>
    <t>Recursos eventuales</t>
  </si>
  <si>
    <t>Ingresos de gastos reintegrables</t>
  </si>
  <si>
    <t>Expedición de recibos y otros</t>
  </si>
  <si>
    <t>De empresas públicas</t>
  </si>
  <si>
    <t>Aportaciones sobre cobros en voluntaria</t>
  </si>
  <si>
    <t>Aportaciones sobre recargo de apremio</t>
  </si>
  <si>
    <t>Aportaciones sobre intereses de demora</t>
  </si>
  <si>
    <t>Aportaciones sobre Sanciones</t>
  </si>
  <si>
    <t>Intereses en ctas. Corrientes</t>
  </si>
  <si>
    <t>Reintegros de anticipos de pagas al personal</t>
  </si>
  <si>
    <t>ANTEPROYECTO DEL PRESUPUESTO PARA EL EJERCICIO 2019</t>
  </si>
  <si>
    <t>ESTADO DE PREVISIONES DE INGRESOS POR CAPITULO</t>
  </si>
  <si>
    <t xml:space="preserve">ESTADO DE PREVISIONES DE INGRESOS </t>
  </si>
  <si>
    <t>Previsiones Iniciales 2019</t>
  </si>
  <si>
    <t>PRESUPUESTO DE INGRESOS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</si>
</sst>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.##000"/>
    <numFmt numFmtId="169" formatCode="#,##0.00\ &quot;€&quot;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</cellStyleXfs>
  <cellXfs count="118">
    <xf numFmtId="0" fontId="0" fillId="0" borderId="0" xfId="0" applyAlignment="1">
      <alignment/>
    </xf>
    <xf numFmtId="1" fontId="2" fillId="11" borderId="10" xfId="0" applyNumberFormat="1" applyFont="1" applyFill="1" applyBorder="1" applyAlignment="1">
      <alignment/>
    </xf>
    <xf numFmtId="1" fontId="2" fillId="11" borderId="11" xfId="0" applyNumberFormat="1" applyFont="1" applyFill="1" applyBorder="1" applyAlignment="1">
      <alignment/>
    </xf>
    <xf numFmtId="4" fontId="2" fillId="11" borderId="11" xfId="0" applyNumberFormat="1" applyFont="1" applyFill="1" applyBorder="1" applyAlignment="1">
      <alignment/>
    </xf>
    <xf numFmtId="168" fontId="0" fillId="11" borderId="12" xfId="0" applyNumberFormat="1" applyFill="1" applyBorder="1" applyAlignment="1">
      <alignment/>
    </xf>
    <xf numFmtId="16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" fontId="4" fillId="4" borderId="15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10" fontId="4" fillId="4" borderId="15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1" fontId="3" fillId="4" borderId="17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10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4" fillId="4" borderId="19" xfId="0" applyNumberFormat="1" applyFont="1" applyFill="1" applyBorder="1" applyAlignment="1">
      <alignment/>
    </xf>
    <xf numFmtId="10" fontId="3" fillId="4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4" fontId="4" fillId="4" borderId="22" xfId="0" applyNumberFormat="1" applyFont="1" applyFill="1" applyBorder="1" applyAlignment="1">
      <alignment/>
    </xf>
    <xf numFmtId="4" fontId="3" fillId="4" borderId="23" xfId="0" applyNumberFormat="1" applyFont="1" applyFill="1" applyBorder="1" applyAlignment="1">
      <alignment/>
    </xf>
    <xf numFmtId="10" fontId="4" fillId="4" borderId="17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3" fillId="7" borderId="24" xfId="0" applyNumberFormat="1" applyFont="1" applyFill="1" applyBorder="1" applyAlignment="1">
      <alignment/>
    </xf>
    <xf numFmtId="4" fontId="3" fillId="7" borderId="24" xfId="0" applyNumberFormat="1" applyFont="1" applyFill="1" applyBorder="1" applyAlignment="1">
      <alignment/>
    </xf>
    <xf numFmtId="10" fontId="3" fillId="7" borderId="24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7" borderId="25" xfId="0" applyFont="1" applyFill="1" applyBorder="1" applyAlignment="1">
      <alignment/>
    </xf>
    <xf numFmtId="0" fontId="3" fillId="7" borderId="26" xfId="0" applyFont="1" applyFill="1" applyBorder="1" applyAlignment="1">
      <alignment/>
    </xf>
    <xf numFmtId="0" fontId="3" fillId="7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7" borderId="31" xfId="0" applyFont="1" applyFill="1" applyBorder="1" applyAlignment="1">
      <alignment/>
    </xf>
    <xf numFmtId="4" fontId="3" fillId="7" borderId="31" xfId="0" applyNumberFormat="1" applyFont="1" applyFill="1" applyBorder="1" applyAlignment="1">
      <alignment/>
    </xf>
    <xf numFmtId="10" fontId="3" fillId="7" borderId="3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3" fillId="7" borderId="30" xfId="0" applyFont="1" applyFill="1" applyBorder="1" applyAlignment="1">
      <alignment/>
    </xf>
    <xf numFmtId="4" fontId="3" fillId="7" borderId="3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5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6" borderId="33" xfId="0" applyFill="1" applyBorder="1" applyAlignment="1">
      <alignment horizontal="right"/>
    </xf>
    <xf numFmtId="4" fontId="0" fillId="16" borderId="33" xfId="0" applyNumberFormat="1" applyFill="1" applyBorder="1" applyAlignment="1">
      <alignment/>
    </xf>
    <xf numFmtId="0" fontId="0" fillId="16" borderId="17" xfId="0" applyFill="1" applyBorder="1" applyAlignment="1">
      <alignment horizontal="right"/>
    </xf>
    <xf numFmtId="0" fontId="0" fillId="0" borderId="17" xfId="0" applyBorder="1" applyAlignment="1">
      <alignment horizontal="center"/>
    </xf>
    <xf numFmtId="4" fontId="0" fillId="16" borderId="17" xfId="0" applyNumberFormat="1" applyFill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1" fillId="0" borderId="13" xfId="0" applyFont="1" applyFill="1" applyBorder="1" applyAlignment="1">
      <alignment horizontal="right"/>
    </xf>
    <xf numFmtId="4" fontId="1" fillId="0" borderId="13" xfId="0" applyNumberFormat="1" applyFont="1" applyBorder="1" applyAlignment="1">
      <alignment/>
    </xf>
    <xf numFmtId="169" fontId="4" fillId="0" borderId="37" xfId="53" applyNumberFormat="1" applyFont="1" applyFill="1" applyBorder="1" applyAlignment="1">
      <alignment/>
      <protection/>
    </xf>
    <xf numFmtId="169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resupuesto de ingresos 201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onzale\presupuesto%20de%20gastos%202015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asto 2015"/>
      <sheetName val="CAPITULOS"/>
      <sheetName val="AREAS"/>
      <sheetName val="CAPITULOS2"/>
      <sheetName val="ARTICULOS"/>
      <sheetName val="resumen progra"/>
      <sheetName val="resumen capitulos"/>
      <sheetName val="económica"/>
    </sheetNames>
    <sheetDataSet>
      <sheetData sheetId="0">
        <row r="74">
          <cell r="G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50" zoomScaleNormal="150" workbookViewId="0" topLeftCell="A1">
      <selection activeCell="I8" sqref="I8"/>
    </sheetView>
  </sheetViews>
  <sheetFormatPr defaultColWidth="11.140625" defaultRowHeight="12.75" customHeight="1"/>
  <cols>
    <col min="1" max="1" width="8.28125" style="0" customWidth="1"/>
    <col min="2" max="2" width="6.28125" style="0" hidden="1" customWidth="1"/>
    <col min="3" max="3" width="25.7109375" style="0" customWidth="1"/>
    <col min="4" max="4" width="12.8515625" style="0" customWidth="1"/>
    <col min="5" max="5" width="12.28125" style="0" customWidth="1"/>
    <col min="6" max="6" width="9.57421875" style="0" customWidth="1"/>
    <col min="7" max="7" width="11.8515625" style="0" customWidth="1"/>
    <col min="9" max="9" width="12.8515625" style="0" bestFit="1" customWidth="1"/>
  </cols>
  <sheetData>
    <row r="1" spans="1:7" ht="15.75" customHeight="1" thickBot="1">
      <c r="A1" s="1" t="s">
        <v>109</v>
      </c>
      <c r="B1" s="2"/>
      <c r="C1" s="2"/>
      <c r="D1" s="3"/>
      <c r="E1" s="3"/>
      <c r="F1" s="4"/>
      <c r="G1" s="5"/>
    </row>
    <row r="2" spans="1:7" ht="15.75" customHeight="1" thickBot="1">
      <c r="A2" s="6"/>
      <c r="B2" s="6"/>
      <c r="C2" s="6"/>
      <c r="D2" s="7"/>
      <c r="E2" s="7"/>
      <c r="F2" s="5"/>
      <c r="G2" s="5"/>
    </row>
    <row r="3" spans="1:7" ht="15.75" customHeight="1" thickBot="1">
      <c r="A3" s="8"/>
      <c r="B3" s="8"/>
      <c r="C3" s="9" t="s">
        <v>111</v>
      </c>
      <c r="D3" s="10"/>
      <c r="E3" s="11"/>
      <c r="F3" s="12"/>
      <c r="G3" s="12"/>
    </row>
    <row r="4" spans="1:7" ht="12.75" customHeight="1">
      <c r="A4" s="8"/>
      <c r="B4" s="8"/>
      <c r="C4" s="8"/>
      <c r="D4" s="13"/>
      <c r="E4" s="13"/>
      <c r="F4" s="12"/>
      <c r="G4" s="12"/>
    </row>
    <row r="5" spans="1:7" ht="12.75" customHeight="1">
      <c r="A5" s="14" t="s">
        <v>0</v>
      </c>
      <c r="B5" s="14" t="s">
        <v>1</v>
      </c>
      <c r="C5" s="14" t="s">
        <v>2</v>
      </c>
      <c r="D5" s="15">
        <v>2018</v>
      </c>
      <c r="E5" s="15">
        <v>2019</v>
      </c>
      <c r="F5" s="16" t="s">
        <v>3</v>
      </c>
      <c r="G5" s="16" t="s">
        <v>4</v>
      </c>
    </row>
    <row r="6" spans="1:7" ht="12.75" customHeight="1">
      <c r="A6" s="17">
        <v>32501</v>
      </c>
      <c r="B6" s="17">
        <v>31001</v>
      </c>
      <c r="C6" s="17" t="s">
        <v>5</v>
      </c>
      <c r="D6" s="18">
        <v>6</v>
      </c>
      <c r="E6" s="18">
        <v>6</v>
      </c>
      <c r="F6" s="19">
        <f aca="true" t="shared" si="0" ref="F6:F16">G6/D6</f>
        <v>0</v>
      </c>
      <c r="G6" s="18">
        <f aca="true" t="shared" si="1" ref="G6:G16">E6-D6</f>
        <v>0</v>
      </c>
    </row>
    <row r="7" spans="1:7" ht="12.75" customHeight="1">
      <c r="A7" s="17">
        <v>32502</v>
      </c>
      <c r="B7" s="17">
        <v>31002</v>
      </c>
      <c r="C7" s="17" t="s">
        <v>6</v>
      </c>
      <c r="D7" s="18">
        <v>6</v>
      </c>
      <c r="E7" s="18">
        <v>6</v>
      </c>
      <c r="F7" s="19">
        <f t="shared" si="0"/>
        <v>0</v>
      </c>
      <c r="G7" s="18">
        <f t="shared" si="1"/>
        <v>0</v>
      </c>
    </row>
    <row r="8" spans="1:7" ht="12.75" customHeight="1">
      <c r="A8" s="17">
        <v>32503</v>
      </c>
      <c r="B8" s="17">
        <v>31003</v>
      </c>
      <c r="C8" s="17" t="s">
        <v>7</v>
      </c>
      <c r="D8" s="18">
        <v>6</v>
      </c>
      <c r="E8" s="18">
        <v>6</v>
      </c>
      <c r="F8" s="19">
        <f t="shared" si="0"/>
        <v>0</v>
      </c>
      <c r="G8" s="18">
        <f t="shared" si="1"/>
        <v>0</v>
      </c>
    </row>
    <row r="9" spans="1:7" ht="12.75" customHeight="1">
      <c r="A9" s="20">
        <v>38900</v>
      </c>
      <c r="B9" s="20">
        <v>38000</v>
      </c>
      <c r="C9" s="20" t="s">
        <v>8</v>
      </c>
      <c r="D9" s="21">
        <v>6</v>
      </c>
      <c r="E9" s="21">
        <v>6</v>
      </c>
      <c r="F9" s="22">
        <f t="shared" si="0"/>
        <v>0</v>
      </c>
      <c r="G9" s="21">
        <f t="shared" si="1"/>
        <v>0</v>
      </c>
    </row>
    <row r="10" spans="1:7" ht="13.5" customHeight="1">
      <c r="A10" s="23">
        <v>39190</v>
      </c>
      <c r="B10" s="20">
        <v>39100</v>
      </c>
      <c r="C10" s="24" t="s">
        <v>9</v>
      </c>
      <c r="D10" s="21">
        <v>6</v>
      </c>
      <c r="E10" s="21">
        <v>6</v>
      </c>
      <c r="F10" s="22">
        <f t="shared" si="0"/>
        <v>0</v>
      </c>
      <c r="G10" s="21">
        <f t="shared" si="1"/>
        <v>0</v>
      </c>
    </row>
    <row r="11" spans="1:7" ht="12.75" customHeight="1">
      <c r="A11" s="20">
        <v>39300</v>
      </c>
      <c r="B11" s="20">
        <v>39300</v>
      </c>
      <c r="C11" s="20" t="s">
        <v>10</v>
      </c>
      <c r="D11" s="21">
        <v>12</v>
      </c>
      <c r="E11" s="21">
        <v>12</v>
      </c>
      <c r="F11" s="22">
        <f t="shared" si="0"/>
        <v>0</v>
      </c>
      <c r="G11" s="21">
        <f t="shared" si="1"/>
        <v>0</v>
      </c>
    </row>
    <row r="12" spans="1:9" ht="12.75" customHeight="1">
      <c r="A12" s="25">
        <v>39901</v>
      </c>
      <c r="B12" s="20">
        <v>39901</v>
      </c>
      <c r="C12" s="20" t="s">
        <v>11</v>
      </c>
      <c r="D12" s="21">
        <v>652232</v>
      </c>
      <c r="E12" s="21">
        <v>652232</v>
      </c>
      <c r="F12" s="22">
        <f t="shared" si="0"/>
        <v>0</v>
      </c>
      <c r="G12" s="21">
        <f t="shared" si="1"/>
        <v>0</v>
      </c>
      <c r="I12" s="26"/>
    </row>
    <row r="13" spans="1:7" ht="12.75" customHeight="1">
      <c r="A13" s="25">
        <v>39902</v>
      </c>
      <c r="B13" s="20">
        <v>39902</v>
      </c>
      <c r="C13" s="20" t="s">
        <v>12</v>
      </c>
      <c r="D13" s="21">
        <v>6</v>
      </c>
      <c r="E13" s="21">
        <v>6</v>
      </c>
      <c r="F13" s="22">
        <f t="shared" si="0"/>
        <v>0</v>
      </c>
      <c r="G13" s="21">
        <f t="shared" si="1"/>
        <v>0</v>
      </c>
    </row>
    <row r="14" spans="1:7" ht="12.75" customHeight="1">
      <c r="A14" s="25">
        <v>39903</v>
      </c>
      <c r="B14" s="20">
        <v>39903</v>
      </c>
      <c r="C14" s="20" t="s">
        <v>13</v>
      </c>
      <c r="D14" s="21">
        <v>6</v>
      </c>
      <c r="E14" s="21">
        <v>6</v>
      </c>
      <c r="F14" s="22">
        <f t="shared" si="0"/>
        <v>0</v>
      </c>
      <c r="G14" s="21">
        <f t="shared" si="1"/>
        <v>0</v>
      </c>
    </row>
    <row r="15" spans="1:7" ht="12.75" customHeight="1">
      <c r="A15" s="25">
        <v>39904</v>
      </c>
      <c r="B15" s="20">
        <v>39904</v>
      </c>
      <c r="C15" s="20" t="s">
        <v>14</v>
      </c>
      <c r="D15" s="21">
        <v>6</v>
      </c>
      <c r="E15" s="21">
        <v>6</v>
      </c>
      <c r="F15" s="22">
        <f t="shared" si="0"/>
        <v>0</v>
      </c>
      <c r="G15" s="21">
        <f t="shared" si="1"/>
        <v>0</v>
      </c>
    </row>
    <row r="16" spans="1:7" ht="12.75" customHeight="1">
      <c r="A16" s="25">
        <v>39905</v>
      </c>
      <c r="B16" s="20">
        <v>39600</v>
      </c>
      <c r="C16" s="20" t="s">
        <v>15</v>
      </c>
      <c r="D16" s="21">
        <v>6</v>
      </c>
      <c r="E16" s="21">
        <v>6</v>
      </c>
      <c r="F16" s="22">
        <f t="shared" si="0"/>
        <v>0</v>
      </c>
      <c r="G16" s="21">
        <f t="shared" si="1"/>
        <v>0</v>
      </c>
    </row>
    <row r="17" spans="1:7" ht="13.5" customHeight="1" thickBot="1">
      <c r="A17" s="27"/>
      <c r="B17" s="27"/>
      <c r="C17" s="27"/>
      <c r="D17" s="28"/>
      <c r="E17" s="28"/>
      <c r="F17" s="29"/>
      <c r="G17" s="28"/>
    </row>
    <row r="18" spans="1:7" ht="12.75" customHeight="1">
      <c r="A18" s="27"/>
      <c r="B18" s="27"/>
      <c r="C18" s="30" t="s">
        <v>16</v>
      </c>
      <c r="D18" s="31"/>
      <c r="E18" s="31"/>
      <c r="F18" s="32"/>
      <c r="G18" s="33"/>
    </row>
    <row r="19" spans="1:7" ht="13.5" customHeight="1" thickBot="1">
      <c r="A19" s="27"/>
      <c r="B19" s="27"/>
      <c r="C19" s="34" t="s">
        <v>17</v>
      </c>
      <c r="D19" s="35">
        <f>SUM(D6:D18)</f>
        <v>652298</v>
      </c>
      <c r="E19" s="35">
        <f>SUM(E6:E18)</f>
        <v>652298</v>
      </c>
      <c r="F19" s="36">
        <f>G19/D19</f>
        <v>0</v>
      </c>
      <c r="G19" s="37">
        <f>E19-D19</f>
        <v>0</v>
      </c>
    </row>
    <row r="20" spans="1:7" ht="12.75" customHeight="1">
      <c r="A20" s="27"/>
      <c r="B20" s="27"/>
      <c r="C20" s="27"/>
      <c r="D20" s="28"/>
      <c r="E20" s="28"/>
      <c r="F20" s="29"/>
      <c r="G20" s="28"/>
    </row>
    <row r="21" spans="1:7" ht="12.75" customHeight="1">
      <c r="A21" s="20">
        <v>44000</v>
      </c>
      <c r="B21" s="20">
        <v>45400</v>
      </c>
      <c r="C21" s="20" t="s">
        <v>18</v>
      </c>
      <c r="D21" s="21">
        <v>6</v>
      </c>
      <c r="E21" s="21">
        <v>6</v>
      </c>
      <c r="F21" s="22">
        <f>G21/D21</f>
        <v>0</v>
      </c>
      <c r="G21" s="21">
        <f>E21-D21</f>
        <v>0</v>
      </c>
    </row>
    <row r="22" spans="1:7" ht="12.75" customHeight="1">
      <c r="A22" s="20">
        <v>46100</v>
      </c>
      <c r="B22" s="20">
        <v>46200</v>
      </c>
      <c r="C22" s="20" t="s">
        <v>19</v>
      </c>
      <c r="D22" s="21">
        <v>483320</v>
      </c>
      <c r="E22" s="21">
        <v>483320</v>
      </c>
      <c r="F22" s="22">
        <f>G22/D22</f>
        <v>0</v>
      </c>
      <c r="G22" s="21">
        <f>E22-D22</f>
        <v>0</v>
      </c>
    </row>
    <row r="23" spans="1:7" ht="12.75" customHeight="1">
      <c r="A23" s="20">
        <v>46201</v>
      </c>
      <c r="B23" s="20">
        <v>46201</v>
      </c>
      <c r="C23" s="20" t="s">
        <v>20</v>
      </c>
      <c r="D23" s="21">
        <v>5054201</v>
      </c>
      <c r="E23" s="21">
        <v>5157290</v>
      </c>
      <c r="F23" s="22">
        <f>G23/D23</f>
        <v>0.0203966957388517</v>
      </c>
      <c r="G23" s="21">
        <f>E23-D23</f>
        <v>103089</v>
      </c>
    </row>
    <row r="24" spans="1:9" ht="12.75" customHeight="1">
      <c r="A24" s="20">
        <v>46202</v>
      </c>
      <c r="B24" s="20">
        <v>46202</v>
      </c>
      <c r="C24" s="20" t="s">
        <v>21</v>
      </c>
      <c r="D24" s="115">
        <v>3155658</v>
      </c>
      <c r="E24" s="116">
        <v>3155658</v>
      </c>
      <c r="F24" s="22">
        <f>G24/D24</f>
        <v>0</v>
      </c>
      <c r="G24" s="21">
        <f>E24-D24</f>
        <v>0</v>
      </c>
      <c r="I24" s="38"/>
    </row>
    <row r="25" spans="1:7" ht="12.75" customHeight="1">
      <c r="A25" s="20">
        <v>46203</v>
      </c>
      <c r="B25" s="20">
        <v>46203</v>
      </c>
      <c r="C25" s="20" t="s">
        <v>22</v>
      </c>
      <c r="D25" s="21">
        <v>0</v>
      </c>
      <c r="E25" s="21">
        <v>0</v>
      </c>
      <c r="F25" s="22"/>
      <c r="G25" s="21">
        <f>E25-D25</f>
        <v>0</v>
      </c>
    </row>
    <row r="26" spans="1:7" ht="12.75" customHeight="1">
      <c r="A26" s="20">
        <v>46204</v>
      </c>
      <c r="B26" s="20">
        <v>46204</v>
      </c>
      <c r="C26" s="20" t="s">
        <v>23</v>
      </c>
      <c r="D26" s="21">
        <v>10</v>
      </c>
      <c r="E26" s="21">
        <v>10</v>
      </c>
      <c r="F26" s="22"/>
      <c r="G26" s="21"/>
    </row>
    <row r="27" spans="1:9" ht="12.75" customHeight="1">
      <c r="A27" s="20">
        <v>46205</v>
      </c>
      <c r="B27" s="20"/>
      <c r="C27" s="20" t="s">
        <v>24</v>
      </c>
      <c r="D27" s="21">
        <v>0</v>
      </c>
      <c r="E27" s="21">
        <v>0</v>
      </c>
      <c r="F27" s="22"/>
      <c r="G27" s="21"/>
      <c r="I27" s="117"/>
    </row>
    <row r="28" spans="1:9" ht="13.5" customHeight="1" thickBot="1">
      <c r="A28" s="27"/>
      <c r="B28" s="27"/>
      <c r="C28" s="27"/>
      <c r="D28" s="28"/>
      <c r="E28" s="28"/>
      <c r="F28" s="29"/>
      <c r="G28" s="28"/>
      <c r="I28" s="39"/>
    </row>
    <row r="29" spans="1:9" ht="12.75" customHeight="1">
      <c r="A29" s="27"/>
      <c r="B29" s="27"/>
      <c r="C29" s="30" t="s">
        <v>25</v>
      </c>
      <c r="D29" s="31"/>
      <c r="E29" s="31"/>
      <c r="F29" s="32"/>
      <c r="G29" s="33"/>
      <c r="I29" s="39"/>
    </row>
    <row r="30" spans="1:7" ht="13.5" customHeight="1" thickBot="1">
      <c r="A30" s="27"/>
      <c r="B30" s="27"/>
      <c r="C30" s="34" t="s">
        <v>26</v>
      </c>
      <c r="D30" s="35">
        <f>SUM(D21:D27)</f>
        <v>8693195</v>
      </c>
      <c r="E30" s="35">
        <f>SUM(E21:E27)</f>
        <v>8796284</v>
      </c>
      <c r="F30" s="36">
        <f>G30/D30</f>
        <v>0.011858585939921973</v>
      </c>
      <c r="G30" s="37">
        <f>E30-D30</f>
        <v>103089</v>
      </c>
    </row>
    <row r="31" spans="1:7" ht="12.75" customHeight="1">
      <c r="A31" s="27"/>
      <c r="B31" s="27"/>
      <c r="C31" s="27"/>
      <c r="D31" s="28"/>
      <c r="E31" s="28"/>
      <c r="F31" s="29"/>
      <c r="G31" s="28"/>
    </row>
    <row r="32" spans="1:7" ht="12.75" customHeight="1">
      <c r="A32" s="20">
        <v>52000</v>
      </c>
      <c r="B32" s="20">
        <v>52000</v>
      </c>
      <c r="C32" s="20" t="s">
        <v>27</v>
      </c>
      <c r="D32" s="21">
        <v>0</v>
      </c>
      <c r="E32" s="21">
        <v>0</v>
      </c>
      <c r="F32" s="22"/>
      <c r="G32" s="21">
        <f>E32-D32</f>
        <v>0</v>
      </c>
    </row>
    <row r="33" spans="1:7" ht="13.5" customHeight="1" thickBot="1">
      <c r="A33" s="27"/>
      <c r="B33" s="27"/>
      <c r="C33" s="27"/>
      <c r="D33" s="28"/>
      <c r="E33" s="28"/>
      <c r="F33" s="29"/>
      <c r="G33" s="28"/>
    </row>
    <row r="34" spans="1:7" ht="12.75" customHeight="1">
      <c r="A34" s="27"/>
      <c r="B34" s="27"/>
      <c r="C34" s="30" t="s">
        <v>28</v>
      </c>
      <c r="D34" s="31"/>
      <c r="E34" s="31"/>
      <c r="F34" s="32"/>
      <c r="G34" s="33"/>
    </row>
    <row r="35" spans="1:7" ht="13.5" customHeight="1" thickBot="1">
      <c r="A35" s="27"/>
      <c r="B35" s="27"/>
      <c r="C35" s="34" t="s">
        <v>29</v>
      </c>
      <c r="D35" s="35">
        <f>D32</f>
        <v>0</v>
      </c>
      <c r="E35" s="35">
        <v>0</v>
      </c>
      <c r="F35" s="36"/>
      <c r="G35" s="37">
        <f>E35-D35</f>
        <v>0</v>
      </c>
    </row>
    <row r="36" spans="1:7" ht="12.75" customHeight="1">
      <c r="A36" s="27"/>
      <c r="B36" s="27"/>
      <c r="C36" s="27"/>
      <c r="D36" s="28"/>
      <c r="E36" s="28"/>
      <c r="F36" s="29"/>
      <c r="G36" s="28"/>
    </row>
    <row r="37" spans="1:7" ht="12.75" customHeight="1">
      <c r="A37" s="20">
        <v>76100</v>
      </c>
      <c r="B37" s="20">
        <v>76100</v>
      </c>
      <c r="C37" s="20" t="s">
        <v>19</v>
      </c>
      <c r="D37" s="21">
        <v>0</v>
      </c>
      <c r="E37" s="21">
        <v>0</v>
      </c>
      <c r="F37" s="22"/>
      <c r="G37" s="21">
        <f>E37-D37</f>
        <v>0</v>
      </c>
    </row>
    <row r="38" spans="1:7" ht="13.5" customHeight="1" thickBot="1">
      <c r="A38" s="27"/>
      <c r="B38" s="27"/>
      <c r="C38" s="27"/>
      <c r="D38" s="28"/>
      <c r="E38" s="28"/>
      <c r="F38" s="29"/>
      <c r="G38" s="28"/>
    </row>
    <row r="39" spans="1:7" ht="12.75" customHeight="1">
      <c r="A39" s="27"/>
      <c r="B39" s="27"/>
      <c r="C39" s="30" t="s">
        <v>30</v>
      </c>
      <c r="D39" s="31"/>
      <c r="E39" s="31"/>
      <c r="F39" s="40"/>
      <c r="G39" s="31"/>
    </row>
    <row r="40" spans="1:7" ht="13.5" customHeight="1" thickBot="1">
      <c r="A40" s="27"/>
      <c r="B40" s="27"/>
      <c r="C40" s="34" t="s">
        <v>31</v>
      </c>
      <c r="D40" s="35">
        <v>0</v>
      </c>
      <c r="E40" s="35">
        <v>0</v>
      </c>
      <c r="F40" s="41">
        <v>0</v>
      </c>
      <c r="G40" s="35">
        <f>E40-D40</f>
        <v>0</v>
      </c>
    </row>
    <row r="41" spans="1:7" ht="12.75" customHeight="1">
      <c r="A41" s="27"/>
      <c r="B41" s="27"/>
      <c r="C41" s="27"/>
      <c r="D41" s="28"/>
      <c r="E41" s="28"/>
      <c r="F41" s="29"/>
      <c r="G41" s="28"/>
    </row>
    <row r="42" spans="1:7" ht="12.75" customHeight="1">
      <c r="A42" s="20">
        <v>82020</v>
      </c>
      <c r="B42" s="20">
        <v>82600</v>
      </c>
      <c r="C42" s="20" t="s">
        <v>32</v>
      </c>
      <c r="D42" s="21">
        <v>0</v>
      </c>
      <c r="E42" s="21">
        <v>0</v>
      </c>
      <c r="F42" s="22"/>
      <c r="G42" s="21">
        <f>E42-D42</f>
        <v>0</v>
      </c>
    </row>
    <row r="43" spans="1:7" ht="12.75" customHeight="1">
      <c r="A43" s="20">
        <v>83000</v>
      </c>
      <c r="B43" s="20">
        <v>83000</v>
      </c>
      <c r="C43" s="20" t="s">
        <v>33</v>
      </c>
      <c r="D43" s="21">
        <v>24040</v>
      </c>
      <c r="E43" s="21">
        <v>24040</v>
      </c>
      <c r="F43" s="22">
        <f>G43/D43</f>
        <v>0</v>
      </c>
      <c r="G43" s="21">
        <f>E43-D43</f>
        <v>0</v>
      </c>
    </row>
    <row r="44" spans="1:7" ht="13.5" customHeight="1" thickBot="1">
      <c r="A44" s="27"/>
      <c r="B44" s="27"/>
      <c r="C44" s="27"/>
      <c r="D44" s="28"/>
      <c r="E44" s="28"/>
      <c r="F44" s="42"/>
      <c r="G44" s="28"/>
    </row>
    <row r="45" spans="1:7" ht="12.75" customHeight="1">
      <c r="A45" s="27"/>
      <c r="B45" s="27"/>
      <c r="C45" s="30" t="s">
        <v>34</v>
      </c>
      <c r="D45" s="43"/>
      <c r="E45" s="43"/>
      <c r="F45" s="32"/>
      <c r="G45" s="33"/>
    </row>
    <row r="46" spans="1:7" ht="13.5" customHeight="1" thickBot="1">
      <c r="A46" s="27"/>
      <c r="B46" s="27"/>
      <c r="C46" s="34" t="s">
        <v>35</v>
      </c>
      <c r="D46" s="44">
        <f>SUM(D42:D43)</f>
        <v>24040</v>
      </c>
      <c r="E46" s="44">
        <v>24040</v>
      </c>
      <c r="F46" s="45">
        <f>G46/D46</f>
        <v>0</v>
      </c>
      <c r="G46" s="37">
        <f>E46-D46</f>
        <v>0</v>
      </c>
    </row>
    <row r="47" spans="1:7" ht="12.75" customHeight="1">
      <c r="A47" s="27"/>
      <c r="B47" s="27"/>
      <c r="C47" s="27"/>
      <c r="D47" s="28"/>
      <c r="E47" s="28"/>
      <c r="F47" s="29"/>
      <c r="G47" s="28"/>
    </row>
    <row r="48" spans="1:7" ht="12.75" customHeight="1">
      <c r="A48" s="20">
        <v>91200</v>
      </c>
      <c r="B48" s="20">
        <v>91700</v>
      </c>
      <c r="C48" s="20" t="s">
        <v>36</v>
      </c>
      <c r="D48" s="21">
        <v>0</v>
      </c>
      <c r="E48" s="21">
        <v>0</v>
      </c>
      <c r="F48" s="22"/>
      <c r="G48" s="21">
        <f>E48-D48</f>
        <v>0</v>
      </c>
    </row>
    <row r="49" spans="1:7" ht="13.5" customHeight="1" thickBot="1">
      <c r="A49" s="27"/>
      <c r="B49" s="27"/>
      <c r="C49" s="27"/>
      <c r="D49" s="28"/>
      <c r="E49" s="28"/>
      <c r="F49" s="29"/>
      <c r="G49" s="28"/>
    </row>
    <row r="50" spans="1:7" ht="12.75" customHeight="1">
      <c r="A50" s="27"/>
      <c r="B50" s="27"/>
      <c r="C50" s="30" t="s">
        <v>37</v>
      </c>
      <c r="D50" s="31"/>
      <c r="E50" s="31"/>
      <c r="F50" s="32"/>
      <c r="G50" s="33"/>
    </row>
    <row r="51" spans="1:7" ht="13.5" customHeight="1" thickBot="1">
      <c r="A51" s="27"/>
      <c r="B51" s="27"/>
      <c r="C51" s="34" t="s">
        <v>38</v>
      </c>
      <c r="D51" s="35">
        <f>SUM(D47:D48)</f>
        <v>0</v>
      </c>
      <c r="E51" s="35">
        <f>SUM(E47:E48)</f>
        <v>0</v>
      </c>
      <c r="F51" s="36"/>
      <c r="G51" s="37">
        <f>E51-D51</f>
        <v>0</v>
      </c>
    </row>
    <row r="52" spans="1:7" ht="13.5" customHeight="1" thickBot="1">
      <c r="A52" s="27"/>
      <c r="B52" s="27"/>
      <c r="C52" s="27"/>
      <c r="D52" s="28"/>
      <c r="E52" s="28"/>
      <c r="F52" s="29"/>
      <c r="G52" s="28"/>
    </row>
    <row r="53" spans="1:9" ht="13.5" customHeight="1" thickBot="1">
      <c r="A53" s="46"/>
      <c r="B53" s="46"/>
      <c r="C53" s="47" t="s">
        <v>39</v>
      </c>
      <c r="D53" s="48">
        <f>D19+D30+D35+D40+D46+D51</f>
        <v>9369533</v>
      </c>
      <c r="E53" s="48">
        <f>E19+E30+E35+E40+E46+E51</f>
        <v>9472622</v>
      </c>
      <c r="F53" s="49">
        <f>G53/D53</f>
        <v>0.01100257611558655</v>
      </c>
      <c r="G53" s="50">
        <f>E53-D53</f>
        <v>103089</v>
      </c>
      <c r="I53" s="26"/>
    </row>
    <row r="55" ht="12.75" customHeight="1">
      <c r="E55" s="26"/>
    </row>
    <row r="58" ht="12.75" customHeight="1">
      <c r="E58" s="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K35" sqref="K35"/>
    </sheetView>
  </sheetViews>
  <sheetFormatPr defaultColWidth="11.140625" defaultRowHeight="12.75" customHeight="1"/>
  <cols>
    <col min="1" max="1" width="8.7109375" style="0" customWidth="1"/>
    <col min="2" max="2" width="28.8515625" style="0" customWidth="1"/>
    <col min="3" max="3" width="12.00390625" style="0" bestFit="1" customWidth="1"/>
    <col min="7" max="7" width="11.421875" style="0" bestFit="1" customWidth="1"/>
  </cols>
  <sheetData>
    <row r="1" spans="1:6" ht="13.5" customHeight="1" thickBot="1">
      <c r="A1" s="51" t="s">
        <v>109</v>
      </c>
      <c r="B1" s="52"/>
      <c r="C1" s="52"/>
      <c r="D1" s="52"/>
      <c r="E1" s="52"/>
      <c r="F1" s="53"/>
    </row>
    <row r="2" ht="13.5" customHeight="1" thickBot="1"/>
    <row r="3" spans="2:6" ht="13.5" customHeight="1" thickBot="1">
      <c r="B3" s="51" t="s">
        <v>110</v>
      </c>
      <c r="C3" s="52"/>
      <c r="D3" s="52"/>
      <c r="E3" s="52"/>
      <c r="F3" s="53"/>
    </row>
    <row r="4" ht="13.5" customHeight="1" thickBot="1"/>
    <row r="5" spans="1:6" ht="12.75" customHeight="1">
      <c r="A5" s="54" t="s">
        <v>40</v>
      </c>
      <c r="B5" s="55" t="s">
        <v>41</v>
      </c>
      <c r="C5" s="55">
        <v>2018</v>
      </c>
      <c r="D5" s="55">
        <v>2019</v>
      </c>
      <c r="E5" s="55" t="s">
        <v>4</v>
      </c>
      <c r="F5" s="56" t="s">
        <v>42</v>
      </c>
    </row>
    <row r="6" spans="1:6" ht="12.75" customHeight="1" hidden="1">
      <c r="A6" s="57" t="s">
        <v>43</v>
      </c>
      <c r="B6" s="25" t="s">
        <v>44</v>
      </c>
      <c r="C6" s="21"/>
      <c r="D6" s="21"/>
      <c r="E6" s="21"/>
      <c r="F6" s="58"/>
    </row>
    <row r="7" spans="1:6" ht="12.75" customHeight="1" hidden="1">
      <c r="A7" s="57" t="s">
        <v>45</v>
      </c>
      <c r="B7" s="25" t="s">
        <v>46</v>
      </c>
      <c r="C7" s="21"/>
      <c r="D7" s="21"/>
      <c r="E7" s="21"/>
      <c r="F7" s="58"/>
    </row>
    <row r="8" spans="1:6" ht="12.75" customHeight="1" hidden="1">
      <c r="A8" s="57">
        <v>1</v>
      </c>
      <c r="B8" s="25" t="s">
        <v>47</v>
      </c>
      <c r="C8" s="21">
        <v>0</v>
      </c>
      <c r="D8" s="21">
        <v>0</v>
      </c>
      <c r="E8" s="21">
        <f>D8-C8</f>
        <v>0</v>
      </c>
      <c r="F8" s="59"/>
    </row>
    <row r="9" spans="1:6" ht="12.75" customHeight="1" hidden="1">
      <c r="A9" s="57">
        <v>2</v>
      </c>
      <c r="B9" s="25" t="s">
        <v>48</v>
      </c>
      <c r="C9" s="21">
        <v>0</v>
      </c>
      <c r="D9" s="21">
        <v>0</v>
      </c>
      <c r="E9" s="21">
        <f>D9-C9</f>
        <v>0</v>
      </c>
      <c r="F9" s="59"/>
    </row>
    <row r="10" spans="1:6" ht="12.75" customHeight="1">
      <c r="A10" s="57">
        <v>3</v>
      </c>
      <c r="B10" s="25" t="s">
        <v>49</v>
      </c>
      <c r="C10" s="21">
        <f>partidas!D19</f>
        <v>652298</v>
      </c>
      <c r="D10" s="21">
        <f>partidas!E19</f>
        <v>652298</v>
      </c>
      <c r="E10" s="21">
        <f>D10-C10</f>
        <v>0</v>
      </c>
      <c r="F10" s="59">
        <f>E10/C10</f>
        <v>0</v>
      </c>
    </row>
    <row r="11" spans="1:6" ht="12.75" customHeight="1">
      <c r="A11" s="57">
        <v>4</v>
      </c>
      <c r="B11" s="25" t="s">
        <v>26</v>
      </c>
      <c r="C11" s="21">
        <f>partidas!D30</f>
        <v>8693195</v>
      </c>
      <c r="D11" s="21">
        <f>partidas!E21+partidas!E22+partidas!E23+partidas!E24+partidas!E25+partidas!E26</f>
        <v>8796284</v>
      </c>
      <c r="E11" s="21">
        <f>D11-C11</f>
        <v>103089</v>
      </c>
      <c r="F11" s="59">
        <f>E11/C11</f>
        <v>0.011858585939921973</v>
      </c>
    </row>
    <row r="12" spans="1:6" ht="12.75" customHeight="1">
      <c r="A12" s="57">
        <v>5</v>
      </c>
      <c r="B12" s="25" t="s">
        <v>29</v>
      </c>
      <c r="C12" s="21">
        <f>partidas!D35</f>
        <v>0</v>
      </c>
      <c r="D12" s="21">
        <f>partidas!E35</f>
        <v>0</v>
      </c>
      <c r="E12" s="21">
        <f>D12-C12</f>
        <v>0</v>
      </c>
      <c r="F12" s="59">
        <v>0</v>
      </c>
    </row>
    <row r="13" spans="1:6" ht="12.75" customHeight="1" hidden="1">
      <c r="A13" s="57"/>
      <c r="B13" s="25"/>
      <c r="C13" s="21"/>
      <c r="D13" s="21"/>
      <c r="E13" s="21"/>
      <c r="F13" s="59"/>
    </row>
    <row r="14" spans="1:6" ht="12.75" customHeight="1" hidden="1">
      <c r="A14" s="57" t="s">
        <v>50</v>
      </c>
      <c r="B14" s="25" t="s">
        <v>51</v>
      </c>
      <c r="C14" s="21"/>
      <c r="D14" s="21"/>
      <c r="E14" s="21">
        <f aca="true" t="shared" si="0" ref="E14:E20">D14-C14</f>
        <v>0</v>
      </c>
      <c r="F14" s="59"/>
    </row>
    <row r="15" spans="1:6" ht="12.75" customHeight="1" hidden="1">
      <c r="A15" s="57">
        <v>6</v>
      </c>
      <c r="B15" s="25" t="s">
        <v>52</v>
      </c>
      <c r="C15" s="21">
        <v>0</v>
      </c>
      <c r="D15" s="21">
        <v>0</v>
      </c>
      <c r="E15" s="21">
        <f t="shared" si="0"/>
        <v>0</v>
      </c>
      <c r="F15" s="59"/>
    </row>
    <row r="16" spans="1:6" ht="12.75" customHeight="1" hidden="1">
      <c r="A16" s="57">
        <v>7</v>
      </c>
      <c r="B16" s="25" t="s">
        <v>31</v>
      </c>
      <c r="C16" s="21">
        <v>0</v>
      </c>
      <c r="D16" s="21">
        <v>0</v>
      </c>
      <c r="E16" s="21">
        <f t="shared" si="0"/>
        <v>0</v>
      </c>
      <c r="F16" s="59"/>
    </row>
    <row r="17" spans="1:6" ht="12.75" customHeight="1" hidden="1">
      <c r="A17" s="57" t="s">
        <v>53</v>
      </c>
      <c r="B17" s="25" t="s">
        <v>54</v>
      </c>
      <c r="C17" s="21"/>
      <c r="D17" s="21"/>
      <c r="E17" s="21">
        <f t="shared" si="0"/>
        <v>0</v>
      </c>
      <c r="F17" s="59"/>
    </row>
    <row r="18" spans="1:6" ht="12.75" customHeight="1">
      <c r="A18" s="57">
        <v>8</v>
      </c>
      <c r="B18" s="25" t="s">
        <v>55</v>
      </c>
      <c r="C18" s="21">
        <f>partidas!D46</f>
        <v>24040</v>
      </c>
      <c r="D18" s="21">
        <v>24040</v>
      </c>
      <c r="E18" s="21">
        <f t="shared" si="0"/>
        <v>0</v>
      </c>
      <c r="F18" s="59">
        <f>E18/C18</f>
        <v>0</v>
      </c>
    </row>
    <row r="19" spans="1:6" ht="12.75" customHeight="1">
      <c r="A19" s="57">
        <v>9</v>
      </c>
      <c r="B19" s="25" t="s">
        <v>56</v>
      </c>
      <c r="C19" s="21">
        <v>0</v>
      </c>
      <c r="D19" s="21">
        <v>0</v>
      </c>
      <c r="E19" s="21">
        <f t="shared" si="0"/>
        <v>0</v>
      </c>
      <c r="F19" s="59"/>
    </row>
    <row r="20" spans="1:6" ht="13.5" customHeight="1" thickBot="1">
      <c r="A20" s="60"/>
      <c r="B20" s="61" t="s">
        <v>57</v>
      </c>
      <c r="C20" s="62">
        <f>SUM(C8:C19)</f>
        <v>9369533</v>
      </c>
      <c r="D20" s="62">
        <f>SUM(D8:D19)</f>
        <v>9472622</v>
      </c>
      <c r="E20" s="62">
        <f t="shared" si="0"/>
        <v>103089</v>
      </c>
      <c r="F20" s="63">
        <f>E20/C20</f>
        <v>0.01100257611558655</v>
      </c>
    </row>
    <row r="21" spans="1:6" ht="12.75" customHeight="1">
      <c r="A21" s="64"/>
      <c r="B21" s="64"/>
      <c r="C21" s="64"/>
      <c r="D21" s="64"/>
      <c r="E21" s="64"/>
      <c r="F21" s="64"/>
    </row>
    <row r="22" spans="1:6" ht="13.5" customHeight="1" thickBot="1">
      <c r="A22" s="64"/>
      <c r="B22" s="64"/>
      <c r="C22" s="64"/>
      <c r="D22" s="64"/>
      <c r="E22" s="64"/>
      <c r="F22" s="64"/>
    </row>
    <row r="23" spans="1:6" ht="12.75" customHeight="1">
      <c r="A23" s="65"/>
      <c r="B23" s="66"/>
      <c r="C23" s="55">
        <v>2018</v>
      </c>
      <c r="D23" s="56">
        <v>2019</v>
      </c>
      <c r="E23" s="67"/>
      <c r="F23" s="64"/>
    </row>
    <row r="24" spans="1:6" ht="12.75" customHeight="1">
      <c r="A24" s="68" t="s">
        <v>43</v>
      </c>
      <c r="B24" s="69" t="s">
        <v>44</v>
      </c>
      <c r="C24" s="70">
        <f>C7+C8+C9+C10+C11+C12+C15+C16</f>
        <v>9345493</v>
      </c>
      <c r="D24" s="71">
        <f>D8+D9+D10+D11+D12+D15+D16</f>
        <v>9448582</v>
      </c>
      <c r="E24" s="28"/>
      <c r="F24" s="64"/>
    </row>
    <row r="25" spans="1:6" ht="12.75" customHeight="1">
      <c r="A25" s="68" t="s">
        <v>45</v>
      </c>
      <c r="B25" s="69" t="s">
        <v>58</v>
      </c>
      <c r="C25" s="70">
        <f>C8+C9+C10+C11+C12</f>
        <v>9345493</v>
      </c>
      <c r="D25" s="71">
        <f>D8+D9+D10+D11+D12</f>
        <v>9448582</v>
      </c>
      <c r="E25" s="28"/>
      <c r="F25" s="64"/>
    </row>
    <row r="26" spans="1:6" ht="12.75" customHeight="1">
      <c r="A26" s="68" t="s">
        <v>50</v>
      </c>
      <c r="B26" s="69" t="s">
        <v>59</v>
      </c>
      <c r="C26" s="70">
        <f>C15+C16</f>
        <v>0</v>
      </c>
      <c r="D26" s="71">
        <f>D15+D16</f>
        <v>0</v>
      </c>
      <c r="E26" s="28"/>
      <c r="F26" s="64"/>
    </row>
    <row r="27" spans="1:6" ht="12.75" customHeight="1">
      <c r="A27" s="68"/>
      <c r="B27" s="69"/>
      <c r="C27" s="70"/>
      <c r="D27" s="71"/>
      <c r="E27" s="28"/>
      <c r="F27" s="64"/>
    </row>
    <row r="28" spans="1:6" ht="12.75" customHeight="1">
      <c r="A28" s="68" t="s">
        <v>53</v>
      </c>
      <c r="B28" s="69" t="s">
        <v>60</v>
      </c>
      <c r="C28" s="70">
        <f>C18+C19</f>
        <v>24040</v>
      </c>
      <c r="D28" s="71">
        <f>D18+D19</f>
        <v>24040</v>
      </c>
      <c r="E28" s="28"/>
      <c r="F28" s="64"/>
    </row>
    <row r="29" spans="1:6" ht="12.75" customHeight="1">
      <c r="A29" s="68"/>
      <c r="B29" s="69"/>
      <c r="C29" s="70"/>
      <c r="D29" s="71"/>
      <c r="E29" s="28"/>
      <c r="F29" s="64"/>
    </row>
    <row r="30" spans="1:7" ht="13.5" customHeight="1" thickBot="1">
      <c r="A30" s="72" t="s">
        <v>57</v>
      </c>
      <c r="B30" s="61"/>
      <c r="C30" s="62">
        <f>SUM(C25:C29)</f>
        <v>9369533</v>
      </c>
      <c r="D30" s="73">
        <f>SUM(D25:D29)</f>
        <v>9472622</v>
      </c>
      <c r="E30" s="74"/>
      <c r="F30" s="64"/>
      <c r="G30" s="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workbookViewId="0" topLeftCell="A1">
      <selection activeCell="C6" sqref="C6"/>
    </sheetView>
  </sheetViews>
  <sheetFormatPr defaultColWidth="11.140625" defaultRowHeight="12.75" customHeight="1"/>
  <cols>
    <col min="1" max="1" width="37.57421875" style="0" customWidth="1"/>
    <col min="2" max="3" width="12.8515625" style="0" customWidth="1"/>
    <col min="4" max="4" width="12.57421875" style="0" customWidth="1"/>
  </cols>
  <sheetData>
    <row r="1" ht="12.75" customHeight="1">
      <c r="A1" s="75" t="s">
        <v>61</v>
      </c>
    </row>
    <row r="3" ht="12.75" customHeight="1">
      <c r="A3" t="s">
        <v>62</v>
      </c>
    </row>
    <row r="4" ht="13.5" customHeight="1" thickBot="1"/>
    <row r="5" spans="1:5" ht="26.25" customHeight="1" thickBot="1">
      <c r="A5" s="76" t="s">
        <v>63</v>
      </c>
      <c r="B5" s="76" t="s">
        <v>112</v>
      </c>
      <c r="C5" s="77" t="s">
        <v>64</v>
      </c>
      <c r="D5" s="78" t="s">
        <v>65</v>
      </c>
      <c r="E5" s="79" t="s">
        <v>42</v>
      </c>
    </row>
    <row r="6" spans="1:5" ht="12.75" customHeight="1">
      <c r="A6" s="80" t="s">
        <v>66</v>
      </c>
      <c r="B6" s="81">
        <f>partidas!E19</f>
        <v>652298</v>
      </c>
      <c r="C6" s="82">
        <f>partidas!D19</f>
        <v>652298</v>
      </c>
      <c r="D6" s="83">
        <f aca="true" t="shared" si="0" ref="D6:D12">B6-C6</f>
        <v>0</v>
      </c>
      <c r="E6" s="84">
        <f>D6/C6</f>
        <v>0</v>
      </c>
    </row>
    <row r="7" spans="1:5" ht="12.75" customHeight="1">
      <c r="A7" s="85" t="s">
        <v>67</v>
      </c>
      <c r="B7" s="86">
        <f>partidas!E30</f>
        <v>8796284</v>
      </c>
      <c r="C7" s="87">
        <f>partidas!D30</f>
        <v>8693195</v>
      </c>
      <c r="D7" s="88">
        <f t="shared" si="0"/>
        <v>103089</v>
      </c>
      <c r="E7" s="89">
        <f>D7/C7</f>
        <v>0.011858585939921973</v>
      </c>
    </row>
    <row r="8" spans="1:5" ht="12.75" customHeight="1">
      <c r="A8" s="85" t="s">
        <v>68</v>
      </c>
      <c r="B8" s="86">
        <f>partidas!E35</f>
        <v>0</v>
      </c>
      <c r="C8" s="87">
        <f>partidas!D32</f>
        <v>0</v>
      </c>
      <c r="D8" s="88">
        <f t="shared" si="0"/>
        <v>0</v>
      </c>
      <c r="E8" s="89">
        <v>0</v>
      </c>
    </row>
    <row r="9" spans="1:5" ht="12.75" customHeight="1">
      <c r="A9" s="85" t="s">
        <v>69</v>
      </c>
      <c r="B9" s="86">
        <f>partidas!E40</f>
        <v>0</v>
      </c>
      <c r="C9" s="87">
        <v>0</v>
      </c>
      <c r="D9" s="88">
        <f t="shared" si="0"/>
        <v>0</v>
      </c>
      <c r="E9" s="89"/>
    </row>
    <row r="10" spans="1:5" ht="12.75" customHeight="1">
      <c r="A10" s="85" t="s">
        <v>70</v>
      </c>
      <c r="B10" s="86">
        <f>partidas!E46</f>
        <v>24040</v>
      </c>
      <c r="C10" s="87">
        <f>partidas!D46</f>
        <v>24040</v>
      </c>
      <c r="D10" s="88">
        <f t="shared" si="0"/>
        <v>0</v>
      </c>
      <c r="E10" s="89">
        <f>D10/C10</f>
        <v>0</v>
      </c>
    </row>
    <row r="11" spans="1:5" ht="12.75" customHeight="1">
      <c r="A11" s="85" t="s">
        <v>71</v>
      </c>
      <c r="B11" s="86">
        <v>0</v>
      </c>
      <c r="C11" s="87">
        <v>0</v>
      </c>
      <c r="D11" s="88">
        <f t="shared" si="0"/>
        <v>0</v>
      </c>
      <c r="E11" s="89"/>
    </row>
    <row r="12" spans="1:5" ht="13.5" customHeight="1" thickBot="1">
      <c r="A12" s="90" t="s">
        <v>72</v>
      </c>
      <c r="B12" s="91">
        <f>SUM(B6:B11)</f>
        <v>9472622</v>
      </c>
      <c r="C12" s="92">
        <f>SUM(C6:C11)</f>
        <v>9369533</v>
      </c>
      <c r="D12" s="93">
        <f t="shared" si="0"/>
        <v>103089</v>
      </c>
      <c r="E12" s="94">
        <f>D12/C12</f>
        <v>0.01100257611558655</v>
      </c>
    </row>
  </sheetData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200" zoomScaleNormal="200" workbookViewId="0" topLeftCell="A4">
      <selection activeCell="B18" sqref="B18"/>
    </sheetView>
  </sheetViews>
  <sheetFormatPr defaultColWidth="11.140625" defaultRowHeight="12.75" customHeight="1"/>
  <cols>
    <col min="1" max="1" width="50.421875" style="0" customWidth="1"/>
    <col min="2" max="2" width="14.00390625" style="0" customWidth="1"/>
    <col min="3" max="3" width="14.421875" style="0" customWidth="1"/>
    <col min="4" max="4" width="12.8515625" style="0" customWidth="1"/>
  </cols>
  <sheetData>
    <row r="1" ht="12.75" customHeight="1">
      <c r="A1" s="75" t="s">
        <v>61</v>
      </c>
    </row>
    <row r="3" ht="12.75" customHeight="1">
      <c r="A3" t="s">
        <v>73</v>
      </c>
    </row>
    <row r="4" ht="13.5" customHeight="1" thickBot="1"/>
    <row r="5" spans="1:5" ht="26.25" customHeight="1" thickBot="1">
      <c r="A5" s="76" t="s">
        <v>74</v>
      </c>
      <c r="B5" s="76" t="s">
        <v>112</v>
      </c>
      <c r="C5" s="77" t="s">
        <v>64</v>
      </c>
      <c r="D5" s="78" t="s">
        <v>65</v>
      </c>
      <c r="E5" s="79" t="s">
        <v>42</v>
      </c>
    </row>
    <row r="6" spans="1:5" ht="12.75" customHeight="1">
      <c r="A6" s="80" t="s">
        <v>75</v>
      </c>
      <c r="B6" s="81">
        <f>partidas!E6+partidas!E7+partidas!E8</f>
        <v>18</v>
      </c>
      <c r="C6" s="82">
        <f>partidas!D6+partidas!D7+partidas!D8</f>
        <v>18</v>
      </c>
      <c r="D6" s="83">
        <f aca="true" t="shared" si="0" ref="D6:D17">B6-C6</f>
        <v>0</v>
      </c>
      <c r="E6" s="84">
        <f aca="true" t="shared" si="1" ref="E6:E11">D6/C6</f>
        <v>0</v>
      </c>
    </row>
    <row r="7" spans="1:5" ht="12.75" customHeight="1">
      <c r="A7" s="85" t="s">
        <v>76</v>
      </c>
      <c r="B7" s="86">
        <f>partidas!E9</f>
        <v>6</v>
      </c>
      <c r="C7" s="87">
        <f>partidas!D9</f>
        <v>6</v>
      </c>
      <c r="D7" s="88">
        <f t="shared" si="0"/>
        <v>0</v>
      </c>
      <c r="E7" s="89">
        <f t="shared" si="1"/>
        <v>0</v>
      </c>
    </row>
    <row r="8" spans="1:5" ht="12.75" customHeight="1">
      <c r="A8" s="85" t="s">
        <v>77</v>
      </c>
      <c r="B8" s="86">
        <f>partidas!E10+partidas!E11+partidas!E12+partidas!E13+partidas!E14+partidas!E15+partidas!E16</f>
        <v>652274</v>
      </c>
      <c r="C8" s="87">
        <f>partidas!D10+partidas!D11+partidas!D12+partidas!D13+partidas!D14+partidas!D15+partidas!D16</f>
        <v>652274</v>
      </c>
      <c r="D8" s="88">
        <f t="shared" si="0"/>
        <v>0</v>
      </c>
      <c r="E8" s="89">
        <f t="shared" si="1"/>
        <v>0</v>
      </c>
    </row>
    <row r="9" spans="1:5" ht="12.75" customHeight="1">
      <c r="A9" s="85" t="s">
        <v>78</v>
      </c>
      <c r="B9" s="86">
        <f>partidas!E21</f>
        <v>6</v>
      </c>
      <c r="C9" s="87">
        <f>partidas!D21</f>
        <v>6</v>
      </c>
      <c r="D9" s="88">
        <f t="shared" si="0"/>
        <v>0</v>
      </c>
      <c r="E9" s="89">
        <f t="shared" si="1"/>
        <v>0</v>
      </c>
    </row>
    <row r="10" spans="1:5" ht="12.75" customHeight="1">
      <c r="A10" s="85" t="s">
        <v>79</v>
      </c>
      <c r="B10" s="86">
        <f>partidas!E22+partidas!E23+partidas!E24+partidas!E25+partidas!E26</f>
        <v>8796278</v>
      </c>
      <c r="C10" s="87">
        <f>partidas!D22+partidas!D23+partidas!D24+partidas!D25</f>
        <v>8693179</v>
      </c>
      <c r="D10" s="88">
        <f t="shared" si="0"/>
        <v>103099</v>
      </c>
      <c r="E10" s="89">
        <f t="shared" si="1"/>
        <v>0.011859758093098048</v>
      </c>
    </row>
    <row r="11" spans="1:5" ht="12.75" customHeight="1">
      <c r="A11" s="85" t="s">
        <v>80</v>
      </c>
      <c r="B11" s="86">
        <f>partidas!E32</f>
        <v>0</v>
      </c>
      <c r="C11" s="87">
        <f>partidas!D32</f>
        <v>0</v>
      </c>
      <c r="D11" s="88">
        <f t="shared" si="0"/>
        <v>0</v>
      </c>
      <c r="E11" s="89" t="e">
        <f t="shared" si="1"/>
        <v>#DIV/0!</v>
      </c>
    </row>
    <row r="12" spans="1:5" ht="12.75" customHeight="1">
      <c r="A12" s="85" t="s">
        <v>81</v>
      </c>
      <c r="B12" s="86">
        <f>partidas!E40</f>
        <v>0</v>
      </c>
      <c r="C12" s="87">
        <v>0</v>
      </c>
      <c r="D12" s="88">
        <f t="shared" si="0"/>
        <v>0</v>
      </c>
      <c r="E12" s="89"/>
    </row>
    <row r="13" spans="1:5" ht="12.75" customHeight="1">
      <c r="A13" s="85" t="s">
        <v>82</v>
      </c>
      <c r="B13" s="86">
        <f>partidas!E42</f>
        <v>0</v>
      </c>
      <c r="C13" s="87">
        <v>0</v>
      </c>
      <c r="D13" s="88">
        <f t="shared" si="0"/>
        <v>0</v>
      </c>
      <c r="E13" s="89"/>
    </row>
    <row r="14" spans="1:5" ht="12.75" customHeight="1">
      <c r="A14" s="85" t="s">
        <v>83</v>
      </c>
      <c r="B14" s="86">
        <f>partidas!E43</f>
        <v>24040</v>
      </c>
      <c r="C14" s="87">
        <f>partidas!D43</f>
        <v>24040</v>
      </c>
      <c r="D14" s="88">
        <f t="shared" si="0"/>
        <v>0</v>
      </c>
      <c r="E14" s="89">
        <f>D14/C14</f>
        <v>0</v>
      </c>
    </row>
    <row r="15" spans="1:5" ht="12.75" customHeight="1">
      <c r="A15" s="85" t="s">
        <v>84</v>
      </c>
      <c r="B15" s="86">
        <f>'[1]presupuesto gasto 2015'!G74</f>
        <v>0</v>
      </c>
      <c r="C15" s="87">
        <v>0</v>
      </c>
      <c r="D15" s="88">
        <f t="shared" si="0"/>
        <v>0</v>
      </c>
      <c r="E15" s="89"/>
    </row>
    <row r="16" spans="1:5" ht="12.75" customHeight="1">
      <c r="A16" s="85" t="s">
        <v>85</v>
      </c>
      <c r="B16" s="86">
        <v>0</v>
      </c>
      <c r="C16" s="87">
        <v>0</v>
      </c>
      <c r="D16" s="88">
        <f t="shared" si="0"/>
        <v>0</v>
      </c>
      <c r="E16" s="89"/>
    </row>
    <row r="17" spans="1:5" ht="13.5" customHeight="1" thickBot="1">
      <c r="A17" s="90" t="s">
        <v>72</v>
      </c>
      <c r="B17" s="91">
        <f>SUM(B6:B16)</f>
        <v>9472622</v>
      </c>
      <c r="C17" s="92">
        <f>SUM(C6:C16)</f>
        <v>9369523</v>
      </c>
      <c r="D17" s="93">
        <f t="shared" si="0"/>
        <v>103099</v>
      </c>
      <c r="E17" s="94">
        <f>D17/C17</f>
        <v>0.01100365514871995</v>
      </c>
    </row>
  </sheetData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="200" zoomScaleNormal="200" workbookViewId="0" topLeftCell="A3">
      <selection activeCell="C4" sqref="C4"/>
    </sheetView>
  </sheetViews>
  <sheetFormatPr defaultColWidth="11.140625" defaultRowHeight="12.75" customHeight="1"/>
  <cols>
    <col min="2" max="2" width="42.28125" style="0" customWidth="1"/>
    <col min="3" max="3" width="18.8515625" style="0" customWidth="1"/>
  </cols>
  <sheetData>
    <row r="1" ht="12.75" customHeight="1">
      <c r="A1" s="75" t="s">
        <v>61</v>
      </c>
    </row>
    <row r="3" spans="1:3" ht="12.75" customHeight="1">
      <c r="A3" t="s">
        <v>86</v>
      </c>
      <c r="C3" t="s">
        <v>113</v>
      </c>
    </row>
    <row r="4" ht="13.5" customHeight="1" thickBot="1"/>
    <row r="5" spans="1:3" ht="24.75" customHeight="1" thickBot="1">
      <c r="A5" s="95" t="s">
        <v>87</v>
      </c>
      <c r="B5" s="95" t="s">
        <v>88</v>
      </c>
      <c r="C5" s="95" t="s">
        <v>89</v>
      </c>
    </row>
    <row r="6" spans="1:3" ht="12.75" customHeight="1">
      <c r="A6" s="96">
        <v>3</v>
      </c>
      <c r="B6" s="80" t="s">
        <v>90</v>
      </c>
      <c r="C6" s="81">
        <f>capitulo2!B6</f>
        <v>652298</v>
      </c>
    </row>
    <row r="7" spans="1:3" ht="12.75" customHeight="1">
      <c r="A7" s="97">
        <v>4</v>
      </c>
      <c r="B7" s="85" t="s">
        <v>26</v>
      </c>
      <c r="C7" s="86">
        <f>capitulo2!B7</f>
        <v>8796284</v>
      </c>
    </row>
    <row r="8" spans="1:3" ht="12.75" customHeight="1">
      <c r="A8" s="97">
        <v>5</v>
      </c>
      <c r="B8" s="85" t="s">
        <v>91</v>
      </c>
      <c r="C8" s="86">
        <f>capitulo2!B8</f>
        <v>0</v>
      </c>
    </row>
    <row r="9" spans="1:3" ht="12.75" customHeight="1">
      <c r="A9" s="97"/>
      <c r="B9" s="98" t="s">
        <v>58</v>
      </c>
      <c r="C9" s="99">
        <f>C6+C7+C8</f>
        <v>9448582</v>
      </c>
    </row>
    <row r="10" spans="1:3" ht="13.5" customHeight="1" thickBot="1">
      <c r="A10" s="97"/>
      <c r="B10" s="100" t="s">
        <v>92</v>
      </c>
      <c r="C10" s="99">
        <f>C9</f>
        <v>9448582</v>
      </c>
    </row>
    <row r="11" spans="1:3" ht="12.75" customHeight="1">
      <c r="A11" s="97">
        <v>8</v>
      </c>
      <c r="B11" s="85" t="s">
        <v>55</v>
      </c>
      <c r="C11" s="86">
        <f>capitulo2!B10</f>
        <v>24040</v>
      </c>
    </row>
    <row r="12" spans="1:3" ht="13.5" customHeight="1" thickBot="1">
      <c r="A12" s="101"/>
      <c r="B12" s="100" t="s">
        <v>60</v>
      </c>
      <c r="C12" s="102">
        <f>C11</f>
        <v>24040</v>
      </c>
    </row>
    <row r="13" spans="1:3" ht="13.5" customHeight="1" thickBot="1">
      <c r="A13" s="103"/>
      <c r="B13" s="104" t="s">
        <v>93</v>
      </c>
      <c r="C13" s="105">
        <f>C9+C12</f>
        <v>9472622</v>
      </c>
    </row>
    <row r="14" spans="2:3" ht="12.75" customHeight="1">
      <c r="B14" s="106"/>
      <c r="C14" s="26"/>
    </row>
  </sheetData>
  <printOptions/>
  <pageMargins left="0.3937007874015748" right="0.3937007874015748" top="0.984251968503937" bottom="0.98425196850393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200" zoomScaleNormal="200" workbookViewId="0" topLeftCell="A1">
      <selection activeCell="D3" sqref="D3"/>
    </sheetView>
  </sheetViews>
  <sheetFormatPr defaultColWidth="11.140625" defaultRowHeight="12.75" customHeight="1"/>
  <cols>
    <col min="1" max="1" width="5.8515625" style="0" customWidth="1"/>
    <col min="2" max="2" width="10.140625" style="0" customWidth="1"/>
    <col min="3" max="3" width="42.7109375" style="0" customWidth="1"/>
    <col min="4" max="4" width="17.8515625" style="0" customWidth="1"/>
  </cols>
  <sheetData>
    <row r="1" ht="12.75" customHeight="1">
      <c r="A1" s="75" t="s">
        <v>61</v>
      </c>
    </row>
    <row r="2" spans="4:6" ht="12.75" customHeight="1">
      <c r="D2" s="64" t="s">
        <v>113</v>
      </c>
      <c r="E2" s="64"/>
      <c r="F2" s="64"/>
    </row>
    <row r="3" ht="12.75" customHeight="1">
      <c r="C3" t="s">
        <v>94</v>
      </c>
    </row>
    <row r="5" spans="1:4" ht="12.75" customHeight="1">
      <c r="A5" s="107" t="s">
        <v>95</v>
      </c>
      <c r="B5" s="107" t="s">
        <v>96</v>
      </c>
      <c r="C5" s="107" t="s">
        <v>88</v>
      </c>
      <c r="D5" s="107" t="s">
        <v>89</v>
      </c>
    </row>
    <row r="6" spans="1:4" ht="12.75" customHeight="1">
      <c r="A6" s="108"/>
      <c r="B6" s="108">
        <v>32501</v>
      </c>
      <c r="C6" s="108" t="s">
        <v>97</v>
      </c>
      <c r="D6" s="108">
        <f>partidas!E6</f>
        <v>6</v>
      </c>
    </row>
    <row r="7" spans="1:4" ht="12.75" customHeight="1">
      <c r="A7" s="109"/>
      <c r="B7" s="109">
        <v>32502</v>
      </c>
      <c r="C7" s="109" t="s">
        <v>6</v>
      </c>
      <c r="D7" s="109">
        <f>partidas!E7</f>
        <v>6</v>
      </c>
    </row>
    <row r="8" spans="1:4" ht="12.75" customHeight="1">
      <c r="A8" s="109"/>
      <c r="B8" s="109">
        <v>32503</v>
      </c>
      <c r="C8" s="109" t="s">
        <v>7</v>
      </c>
      <c r="D8" s="109">
        <f>partidas!E8</f>
        <v>6</v>
      </c>
    </row>
    <row r="9" spans="1:4" ht="12.75" customHeight="1">
      <c r="A9" s="109"/>
      <c r="B9" s="109">
        <v>38900</v>
      </c>
      <c r="C9" s="109" t="s">
        <v>98</v>
      </c>
      <c r="D9" s="110">
        <f>partidas!E9</f>
        <v>6</v>
      </c>
    </row>
    <row r="10" spans="1:4" ht="12.75" customHeight="1">
      <c r="A10" s="109"/>
      <c r="B10" s="109">
        <v>39190</v>
      </c>
      <c r="C10" s="109" t="s">
        <v>9</v>
      </c>
      <c r="D10" s="110">
        <f>partidas!E10</f>
        <v>6</v>
      </c>
    </row>
    <row r="11" spans="1:4" ht="12.75" customHeight="1">
      <c r="A11" s="109"/>
      <c r="B11" s="109">
        <v>39300</v>
      </c>
      <c r="C11" s="109" t="s">
        <v>10</v>
      </c>
      <c r="D11" s="110">
        <f>partidas!E11</f>
        <v>12</v>
      </c>
    </row>
    <row r="12" spans="1:4" ht="12.75" customHeight="1">
      <c r="A12" s="109"/>
      <c r="B12" s="109">
        <v>39901</v>
      </c>
      <c r="C12" s="109" t="s">
        <v>99</v>
      </c>
      <c r="D12" s="110">
        <f>partidas!E12</f>
        <v>652232</v>
      </c>
    </row>
    <row r="13" spans="1:4" ht="12.75" customHeight="1">
      <c r="A13" s="109"/>
      <c r="B13" s="109">
        <v>39902</v>
      </c>
      <c r="C13" s="109" t="s">
        <v>12</v>
      </c>
      <c r="D13" s="110">
        <f>partidas!E13</f>
        <v>6</v>
      </c>
    </row>
    <row r="14" spans="1:4" ht="12.75" customHeight="1">
      <c r="A14" s="109"/>
      <c r="B14" s="109">
        <v>39903</v>
      </c>
      <c r="C14" s="109" t="s">
        <v>100</v>
      </c>
      <c r="D14" s="110">
        <f>partidas!E14</f>
        <v>6</v>
      </c>
    </row>
    <row r="15" spans="1:4" ht="12.75" customHeight="1">
      <c r="A15" s="109"/>
      <c r="B15" s="109">
        <v>39904</v>
      </c>
      <c r="C15" s="109" t="s">
        <v>101</v>
      </c>
      <c r="D15" s="110">
        <f>partidas!E15</f>
        <v>6</v>
      </c>
    </row>
    <row r="16" spans="1:4" ht="12.75" customHeight="1">
      <c r="A16" s="109"/>
      <c r="B16" s="109">
        <v>39905</v>
      </c>
      <c r="C16" s="109" t="s">
        <v>15</v>
      </c>
      <c r="D16" s="110">
        <f>partidas!E16</f>
        <v>6</v>
      </c>
    </row>
    <row r="17" spans="1:4" ht="12.75" customHeight="1">
      <c r="A17" s="109"/>
      <c r="B17" s="109">
        <v>44000</v>
      </c>
      <c r="C17" s="109" t="s">
        <v>102</v>
      </c>
      <c r="D17" s="110">
        <f>partidas!E21</f>
        <v>6</v>
      </c>
    </row>
    <row r="18" spans="1:4" ht="12.75" customHeight="1">
      <c r="A18" s="109"/>
      <c r="B18" s="109">
        <v>46100</v>
      </c>
      <c r="C18" s="109" t="s">
        <v>19</v>
      </c>
      <c r="D18" s="110">
        <f>partidas!E22</f>
        <v>483320</v>
      </c>
    </row>
    <row r="19" spans="1:4" ht="12.75" customHeight="1">
      <c r="A19" s="109"/>
      <c r="B19" s="109">
        <v>46201</v>
      </c>
      <c r="C19" s="109" t="s">
        <v>103</v>
      </c>
      <c r="D19" s="110">
        <f>partidas!E23</f>
        <v>5157290</v>
      </c>
    </row>
    <row r="20" spans="1:4" ht="12.75" customHeight="1">
      <c r="A20" s="109"/>
      <c r="B20" s="109">
        <v>46202</v>
      </c>
      <c r="C20" s="109" t="s">
        <v>104</v>
      </c>
      <c r="D20" s="110">
        <f>partidas!E24</f>
        <v>3155658</v>
      </c>
    </row>
    <row r="21" spans="1:4" ht="12.75" customHeight="1">
      <c r="A21" s="109"/>
      <c r="B21" s="109">
        <v>46203</v>
      </c>
      <c r="C21" s="109" t="s">
        <v>105</v>
      </c>
      <c r="D21" s="110">
        <f>partidas!E25</f>
        <v>0</v>
      </c>
    </row>
    <row r="22" spans="1:4" ht="12.75" customHeight="1">
      <c r="A22" s="109"/>
      <c r="B22" s="20">
        <v>46204</v>
      </c>
      <c r="C22" s="109" t="s">
        <v>106</v>
      </c>
      <c r="D22" s="20">
        <f>partidas!E26</f>
        <v>10</v>
      </c>
    </row>
    <row r="23" spans="1:4" ht="12.75" customHeight="1">
      <c r="A23" s="109"/>
      <c r="B23" s="109">
        <v>52000</v>
      </c>
      <c r="C23" s="109" t="s">
        <v>107</v>
      </c>
      <c r="D23" s="110">
        <f>partidas!E32</f>
        <v>0</v>
      </c>
    </row>
    <row r="24" spans="1:4" ht="12.75" customHeight="1">
      <c r="A24" s="111"/>
      <c r="B24" s="111">
        <v>83000</v>
      </c>
      <c r="C24" s="111" t="s">
        <v>108</v>
      </c>
      <c r="D24" s="112">
        <f>partidas!E43</f>
        <v>24040</v>
      </c>
    </row>
    <row r="25" spans="3:4" ht="12.75" customHeight="1">
      <c r="C25" s="113" t="s">
        <v>93</v>
      </c>
      <c r="D25" s="114">
        <f>SUM(D6:D24)</f>
        <v>9472622</v>
      </c>
    </row>
  </sheetData>
  <printOptions/>
  <pageMargins left="0.3937007874015748" right="0.3937007874015748" top="0.984251968503937" bottom="0.98425196850393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Servicio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</dc:creator>
  <cp:keywords/>
  <dc:description/>
  <cp:lastModifiedBy>egonzale</cp:lastModifiedBy>
  <cp:lastPrinted>2017-10-24T09:24:10Z</cp:lastPrinted>
  <dcterms:created xsi:type="dcterms:W3CDTF">2010-03-26T11:52:39Z</dcterms:created>
  <dcterms:modified xsi:type="dcterms:W3CDTF">2018-10-22T12:15:02Z</dcterms:modified>
  <cp:category/>
  <cp:version/>
  <cp:contentType/>
  <cp:contentStatus/>
</cp:coreProperties>
</file>