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" yWindow="495" windowWidth="21855" windowHeight="11055" activeTab="7"/>
  </bookViews>
  <sheets>
    <sheet name="presupuesto gasto 2019" sheetId="2" r:id="rId1"/>
    <sheet name="CAPITULOS" sheetId="3" r:id="rId2"/>
    <sheet name="CAPITULOS2" sheetId="1" r:id="rId3"/>
    <sheet name="AREAS" sheetId="4" r:id="rId4"/>
    <sheet name="ARTICULOS" sheetId="5" r:id="rId5"/>
    <sheet name="resumen progra" sheetId="6" r:id="rId6"/>
    <sheet name="resumen capitulos" sheetId="7" r:id="rId7"/>
    <sheet name="económica" sheetId="8" r:id="rId8"/>
  </sheets>
  <definedNames>
    <definedName name="_xlnm.Print_Area" localSheetId="3">AREAS!$A$1:$E$10</definedName>
    <definedName name="_xlnm.Print_Area" localSheetId="4">ARTICULOS!$A$1:$E$23</definedName>
    <definedName name="_xlnm.Print_Area" localSheetId="1">CAPITULOS!$A$1:$H$28</definedName>
    <definedName name="_xlnm.Print_Area" localSheetId="2">CAPITULOS2!$A$1:$E$12</definedName>
    <definedName name="_xlnm.Print_Area" localSheetId="7">económica!$A$1:$F$490</definedName>
    <definedName name="_xlnm.Print_Area" localSheetId="0">'presupuesto gasto 2019'!$A$1:$G$122</definedName>
    <definedName name="_xlnm.Print_Area" localSheetId="6">'resumen capitulos'!$A$1:$D$17</definedName>
    <definedName name="_xlnm.Print_Area" localSheetId="5">'resumen progra'!$A$1:$D$19</definedName>
  </definedNames>
  <calcPr calcId="145621"/>
</workbook>
</file>

<file path=xl/calcChain.xml><?xml version="1.0" encoding="utf-8"?>
<calcChain xmlns="http://schemas.openxmlformats.org/spreadsheetml/2006/main">
  <c r="D12" i="2" l="1"/>
  <c r="D17" i="2"/>
  <c r="D28" i="2"/>
  <c r="D35" i="2"/>
  <c r="C9" i="4" s="1"/>
  <c r="D92" i="2"/>
  <c r="D102" i="2"/>
  <c r="C10" i="5" s="1"/>
  <c r="D111" i="2"/>
  <c r="C7" i="4"/>
  <c r="C6" i="4"/>
  <c r="C17" i="3"/>
  <c r="C11" i="1" s="1"/>
  <c r="C14" i="3"/>
  <c r="C10" i="1" s="1"/>
  <c r="C11" i="3"/>
  <c r="C9" i="1" s="1"/>
  <c r="C10" i="3"/>
  <c r="C8" i="1" s="1"/>
  <c r="C9" i="3"/>
  <c r="C7" i="1" s="1"/>
  <c r="C8" i="3"/>
  <c r="C23" i="3" s="1"/>
  <c r="E11" i="3"/>
  <c r="B9" i="1" s="1"/>
  <c r="E102" i="2"/>
  <c r="C9" i="6" s="1"/>
  <c r="C10" i="6" s="1"/>
  <c r="E111" i="2"/>
  <c r="G83" i="2"/>
  <c r="F83" i="2" s="1"/>
  <c r="C22" i="5"/>
  <c r="C21" i="5"/>
  <c r="C20" i="5"/>
  <c r="C18" i="5"/>
  <c r="C17" i="5"/>
  <c r="C15" i="5"/>
  <c r="D15" i="5" s="1"/>
  <c r="E15" i="5" s="1"/>
  <c r="C14" i="5"/>
  <c r="C13" i="5"/>
  <c r="C12" i="5"/>
  <c r="C11" i="5"/>
  <c r="D11" i="5" s="1"/>
  <c r="E11" i="5" s="1"/>
  <c r="C9" i="5"/>
  <c r="C8" i="5"/>
  <c r="C7" i="5"/>
  <c r="G46" i="2"/>
  <c r="F46" i="2"/>
  <c r="E486" i="8"/>
  <c r="E476" i="8"/>
  <c r="E480" i="8" s="1"/>
  <c r="E462" i="8"/>
  <c r="E467" i="8"/>
  <c r="E471" i="8"/>
  <c r="E449" i="8"/>
  <c r="E458" i="8" s="1"/>
  <c r="E454" i="8"/>
  <c r="E441" i="8"/>
  <c r="E445" i="8" s="1"/>
  <c r="E435" i="8"/>
  <c r="E437" i="8" s="1"/>
  <c r="E429" i="8"/>
  <c r="E431" i="8" s="1"/>
  <c r="E423" i="8"/>
  <c r="E425" i="8" s="1"/>
  <c r="E403" i="8"/>
  <c r="E405" i="8" s="1"/>
  <c r="E395" i="8"/>
  <c r="E399" i="8" s="1"/>
  <c r="E388" i="8"/>
  <c r="E390" i="8" s="1"/>
  <c r="E380" i="8"/>
  <c r="E384" i="8" s="1"/>
  <c r="E373" i="8"/>
  <c r="E375" i="8" s="1"/>
  <c r="E365" i="8"/>
  <c r="E369" i="8" s="1"/>
  <c r="E356" i="8"/>
  <c r="E360" i="8" s="1"/>
  <c r="E348" i="8"/>
  <c r="E352" i="8" s="1"/>
  <c r="E340" i="8"/>
  <c r="E344" i="8" s="1"/>
  <c r="E323" i="8"/>
  <c r="E328" i="8" s="1"/>
  <c r="E314" i="8"/>
  <c r="E318" i="8" s="1"/>
  <c r="E306" i="8"/>
  <c r="E310" i="8" s="1"/>
  <c r="E299" i="8"/>
  <c r="E301" i="8" s="1"/>
  <c r="E293" i="8"/>
  <c r="E295" i="8" s="1"/>
  <c r="E289" i="8"/>
  <c r="E279" i="8"/>
  <c r="E283" i="8"/>
  <c r="E271" i="8"/>
  <c r="E274" i="8"/>
  <c r="E262" i="8"/>
  <c r="E266" i="8"/>
  <c r="E255" i="8"/>
  <c r="E258" i="8"/>
  <c r="E246" i="8"/>
  <c r="E250" i="8"/>
  <c r="E237" i="8"/>
  <c r="E241" i="8"/>
  <c r="E223" i="8"/>
  <c r="E232" i="8" s="1"/>
  <c r="E228" i="8"/>
  <c r="E215" i="8"/>
  <c r="E219" i="8" s="1"/>
  <c r="E207" i="8"/>
  <c r="E211" i="8" s="1"/>
  <c r="E200" i="8"/>
  <c r="E202" i="8" s="1"/>
  <c r="E193" i="8"/>
  <c r="E196" i="8" s="1"/>
  <c r="E186" i="8"/>
  <c r="E188" i="8" s="1"/>
  <c r="E178" i="8"/>
  <c r="E182" i="8" s="1"/>
  <c r="E169" i="8"/>
  <c r="E173" i="8" s="1"/>
  <c r="E160" i="8"/>
  <c r="E164" i="8" s="1"/>
  <c r="E151" i="8"/>
  <c r="E155" i="8" s="1"/>
  <c r="E142" i="8"/>
  <c r="E146" i="8" s="1"/>
  <c r="E135" i="8"/>
  <c r="E138" i="8" s="1"/>
  <c r="E127" i="8"/>
  <c r="E131" i="8" s="1"/>
  <c r="E120" i="8"/>
  <c r="E123" i="8" s="1"/>
  <c r="E111" i="8"/>
  <c r="E116" i="8" s="1"/>
  <c r="E104" i="8"/>
  <c r="E107" i="8" s="1"/>
  <c r="E97" i="8"/>
  <c r="E100" i="8" s="1"/>
  <c r="E91" i="8"/>
  <c r="E93" i="8" s="1"/>
  <c r="E85" i="8"/>
  <c r="E87" i="8" s="1"/>
  <c r="E79" i="8"/>
  <c r="E81" i="8" s="1"/>
  <c r="E73" i="8"/>
  <c r="E75" i="8" s="1"/>
  <c r="E67" i="8"/>
  <c r="E69" i="8" s="1"/>
  <c r="E61" i="8"/>
  <c r="E63" i="8" s="1"/>
  <c r="E55" i="8"/>
  <c r="E57" i="8" s="1"/>
  <c r="E48" i="8"/>
  <c r="E51" i="8" s="1"/>
  <c r="E41" i="8"/>
  <c r="E43" i="8" s="1"/>
  <c r="E32" i="8"/>
  <c r="E36" i="8" s="1"/>
  <c r="E24" i="8"/>
  <c r="E27" i="8" s="1"/>
  <c r="E17" i="8"/>
  <c r="E20" i="8" s="1"/>
  <c r="E9" i="8"/>
  <c r="E13" i="8" s="1"/>
  <c r="E415" i="8"/>
  <c r="E417" i="8" s="1"/>
  <c r="E409" i="8"/>
  <c r="E411" i="8" s="1"/>
  <c r="E332" i="8"/>
  <c r="E9" i="3"/>
  <c r="C8" i="7"/>
  <c r="E12" i="2"/>
  <c r="E10" i="3"/>
  <c r="C9" i="7" s="1"/>
  <c r="C10" i="7"/>
  <c r="E14" i="3"/>
  <c r="C12" i="7" s="1"/>
  <c r="C13" i="7" s="1"/>
  <c r="E17" i="3"/>
  <c r="H17" i="3" s="1"/>
  <c r="C6" i="6"/>
  <c r="C7" i="6" s="1"/>
  <c r="C19" i="6" s="1"/>
  <c r="C8" i="6"/>
  <c r="C11" i="6"/>
  <c r="C12" i="6"/>
  <c r="E28" i="2"/>
  <c r="C13" i="6"/>
  <c r="E92" i="2"/>
  <c r="C16" i="6"/>
  <c r="C15" i="6"/>
  <c r="C18" i="6"/>
  <c r="B6" i="5"/>
  <c r="D6" i="5" s="1"/>
  <c r="B7" i="5"/>
  <c r="B8" i="5"/>
  <c r="D8" i="5" s="1"/>
  <c r="E8" i="5" s="1"/>
  <c r="B9" i="5"/>
  <c r="D9" i="5" s="1"/>
  <c r="B10" i="5"/>
  <c r="D10" i="5" s="1"/>
  <c r="E10" i="5" s="1"/>
  <c r="B11" i="5"/>
  <c r="B12" i="5"/>
  <c r="D12" i="5" s="1"/>
  <c r="E12" i="5" s="1"/>
  <c r="B13" i="5"/>
  <c r="D13" i="5" s="1"/>
  <c r="E13" i="5" s="1"/>
  <c r="B14" i="5"/>
  <c r="D14" i="5" s="1"/>
  <c r="E14" i="5" s="1"/>
  <c r="B15" i="5"/>
  <c r="B17" i="5"/>
  <c r="B18" i="5"/>
  <c r="B19" i="5"/>
  <c r="B20" i="5"/>
  <c r="B21" i="5"/>
  <c r="B22" i="5"/>
  <c r="D22" i="5"/>
  <c r="E22" i="5" s="1"/>
  <c r="D21" i="5"/>
  <c r="E21" i="5" s="1"/>
  <c r="D20" i="5"/>
  <c r="E20" i="5" s="1"/>
  <c r="D18" i="5"/>
  <c r="E18" i="5" s="1"/>
  <c r="D17" i="5"/>
  <c r="E17" i="5" s="1"/>
  <c r="D16" i="5"/>
  <c r="E9" i="5"/>
  <c r="B6" i="4"/>
  <c r="D6" i="4" s="1"/>
  <c r="E6" i="4" s="1"/>
  <c r="B8" i="4"/>
  <c r="B9" i="4"/>
  <c r="D8" i="4"/>
  <c r="E26" i="3"/>
  <c r="C15" i="3"/>
  <c r="C26" i="3"/>
  <c r="E24" i="3"/>
  <c r="C19" i="3"/>
  <c r="D10" i="3" s="1"/>
  <c r="D8" i="3"/>
  <c r="D9" i="3"/>
  <c r="D11" i="3"/>
  <c r="D14" i="3"/>
  <c r="D18" i="3"/>
  <c r="H18" i="3"/>
  <c r="G17" i="3"/>
  <c r="H14" i="3"/>
  <c r="G14" i="3" s="1"/>
  <c r="H11" i="3"/>
  <c r="G11" i="3" s="1"/>
  <c r="H10" i="3"/>
  <c r="G10" i="3" s="1"/>
  <c r="H9" i="3"/>
  <c r="G9" i="3" s="1"/>
  <c r="E122" i="2"/>
  <c r="G118" i="2"/>
  <c r="G117" i="2"/>
  <c r="G114" i="2"/>
  <c r="G105" i="2"/>
  <c r="F105" i="2" s="1"/>
  <c r="G106" i="2"/>
  <c r="G111" i="2"/>
  <c r="F106" i="2"/>
  <c r="G110" i="2"/>
  <c r="G108" i="2"/>
  <c r="G107" i="2"/>
  <c r="G102" i="2"/>
  <c r="F102" i="2"/>
  <c r="G101" i="2"/>
  <c r="G98" i="2"/>
  <c r="F98" i="2" s="1"/>
  <c r="G97" i="2"/>
  <c r="F97" i="2" s="1"/>
  <c r="G96" i="2"/>
  <c r="F96" i="2" s="1"/>
  <c r="G95" i="2"/>
  <c r="F95" i="2" s="1"/>
  <c r="G94" i="2"/>
  <c r="F94" i="2" s="1"/>
  <c r="G92" i="2"/>
  <c r="F92" i="2" s="1"/>
  <c r="G91" i="2"/>
  <c r="G89" i="2"/>
  <c r="G88" i="2"/>
  <c r="F88" i="2" s="1"/>
  <c r="G87" i="2"/>
  <c r="F87" i="2" s="1"/>
  <c r="G86" i="2"/>
  <c r="F86" i="2" s="1"/>
  <c r="G85" i="2"/>
  <c r="F85" i="2" s="1"/>
  <c r="G84" i="2"/>
  <c r="F84" i="2" s="1"/>
  <c r="G82" i="2"/>
  <c r="F82" i="2" s="1"/>
  <c r="G81" i="2"/>
  <c r="F81" i="2" s="1"/>
  <c r="G80" i="2"/>
  <c r="F80" i="2" s="1"/>
  <c r="G79" i="2"/>
  <c r="F79" i="2" s="1"/>
  <c r="G78" i="2"/>
  <c r="F78" i="2" s="1"/>
  <c r="G77" i="2"/>
  <c r="F77" i="2" s="1"/>
  <c r="G76" i="2"/>
  <c r="F76" i="2" s="1"/>
  <c r="G75" i="2"/>
  <c r="F75" i="2" s="1"/>
  <c r="G74" i="2"/>
  <c r="F74" i="2" s="1"/>
  <c r="G73" i="2"/>
  <c r="F73" i="2" s="1"/>
  <c r="G72" i="2"/>
  <c r="F72" i="2" s="1"/>
  <c r="G71" i="2"/>
  <c r="F71" i="2" s="1"/>
  <c r="G70" i="2"/>
  <c r="F70" i="2" s="1"/>
  <c r="G69" i="2"/>
  <c r="F69" i="2" s="1"/>
  <c r="G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5" i="2"/>
  <c r="G44" i="2"/>
  <c r="G43" i="2"/>
  <c r="F43" i="2"/>
  <c r="G42" i="2"/>
  <c r="F42" i="2"/>
  <c r="G41" i="2"/>
  <c r="F41" i="2"/>
  <c r="G40" i="2"/>
  <c r="F40" i="2"/>
  <c r="G35" i="2"/>
  <c r="F35" i="2"/>
  <c r="G34" i="2"/>
  <c r="G32" i="2"/>
  <c r="G28" i="2"/>
  <c r="F28" i="2"/>
  <c r="G27" i="2"/>
  <c r="G25" i="2"/>
  <c r="F25" i="2" s="1"/>
  <c r="G24" i="2"/>
  <c r="F24" i="2" s="1"/>
  <c r="G23" i="2"/>
  <c r="F23" i="2" s="1"/>
  <c r="G22" i="2"/>
  <c r="F22" i="2" s="1"/>
  <c r="G21" i="2"/>
  <c r="F21" i="2" s="1"/>
  <c r="G20" i="2"/>
  <c r="F20" i="2" s="1"/>
  <c r="G17" i="2"/>
  <c r="G16" i="2"/>
  <c r="G14" i="2"/>
  <c r="G12" i="2"/>
  <c r="F12" i="2"/>
  <c r="G11" i="2"/>
  <c r="G9" i="2"/>
  <c r="F9" i="2" s="1"/>
  <c r="G8" i="2"/>
  <c r="F8" i="2" s="1"/>
  <c r="B7" i="1"/>
  <c r="D7" i="1" s="1"/>
  <c r="E7" i="1" s="1"/>
  <c r="B8" i="1"/>
  <c r="B10" i="1"/>
  <c r="D10" i="1" s="1"/>
  <c r="E10" i="1" s="1"/>
  <c r="D9" i="1"/>
  <c r="E9" i="1" s="1"/>
  <c r="D8" i="1"/>
  <c r="E8" i="1" s="1"/>
  <c r="F122" i="2" l="1"/>
  <c r="E488" i="8"/>
  <c r="C10" i="4"/>
  <c r="D9" i="4"/>
  <c r="E9" i="4" s="1"/>
  <c r="F111" i="2"/>
  <c r="C22" i="3"/>
  <c r="C28" i="3" s="1"/>
  <c r="C24" i="3"/>
  <c r="H15" i="3"/>
  <c r="D15" i="3"/>
  <c r="D19" i="3" s="1"/>
  <c r="G122" i="2"/>
  <c r="B23" i="5"/>
  <c r="E8" i="3"/>
  <c r="D122" i="2"/>
  <c r="C15" i="7"/>
  <c r="C14" i="7" s="1"/>
  <c r="C19" i="5"/>
  <c r="D19" i="5" s="1"/>
  <c r="E19" i="5" s="1"/>
  <c r="C6" i="1"/>
  <c r="C12" i="1" s="1"/>
  <c r="B11" i="1"/>
  <c r="D11" i="1" s="1"/>
  <c r="E11" i="1" s="1"/>
  <c r="D17" i="3"/>
  <c r="B7" i="4"/>
  <c r="D7" i="5"/>
  <c r="E7" i="5" s="1"/>
  <c r="C23" i="5" l="1"/>
  <c r="D23" i="5" s="1"/>
  <c r="E23" i="5" s="1"/>
  <c r="B6" i="1"/>
  <c r="C7" i="7"/>
  <c r="C11" i="7" s="1"/>
  <c r="C6" i="7" s="1"/>
  <c r="C16" i="7" s="1"/>
  <c r="E22" i="3"/>
  <c r="E28" i="3" s="1"/>
  <c r="E23" i="3"/>
  <c r="H8" i="3"/>
  <c r="G8" i="3" s="1"/>
  <c r="E19" i="3"/>
  <c r="F8" i="3"/>
  <c r="D7" i="4"/>
  <c r="E7" i="4" s="1"/>
  <c r="B10" i="4"/>
  <c r="D10" i="4" s="1"/>
  <c r="E10" i="4" s="1"/>
  <c r="B12" i="1" l="1"/>
  <c r="D12" i="1" s="1"/>
  <c r="E12" i="1" s="1"/>
  <c r="D6" i="1"/>
  <c r="E6" i="1" s="1"/>
  <c r="F11" i="3"/>
  <c r="F18" i="3"/>
  <c r="F9" i="3"/>
  <c r="F19" i="3" s="1"/>
  <c r="F15" i="3"/>
  <c r="H19" i="3"/>
  <c r="G19" i="3" s="1"/>
  <c r="F10" i="3"/>
  <c r="F17" i="3"/>
  <c r="F14" i="3"/>
</calcChain>
</file>

<file path=xl/sharedStrings.xml><?xml version="1.0" encoding="utf-8"?>
<sst xmlns="http://schemas.openxmlformats.org/spreadsheetml/2006/main" count="484" uniqueCount="297">
  <si>
    <t>Presupuesto Inicial 2019</t>
  </si>
  <si>
    <t>CONSORCIO DE TRIBUTOS DE TENERIFE</t>
  </si>
  <si>
    <t>PRESUPUESTO DE GASTOS COMPARATIVO POR CAPÍTULOS</t>
  </si>
  <si>
    <t>CAPÍTULO</t>
  </si>
  <si>
    <t>Presupuesto Inicial 2018</t>
  </si>
  <si>
    <t>DIFERENCIA</t>
  </si>
  <si>
    <t>%</t>
  </si>
  <si>
    <t>1.- GASTOS DE PERSONAL</t>
  </si>
  <si>
    <t>ESTADO DE MODIFICACIONES DE GASTOS POR CAPITULO</t>
  </si>
  <si>
    <t xml:space="preserve">ESTADO DE MODIFICACIONES DE GASTOS </t>
  </si>
  <si>
    <t>CAPITULO</t>
  </si>
  <si>
    <t>DENOMINACIÓN</t>
  </si>
  <si>
    <t>Económ.</t>
  </si>
  <si>
    <t xml:space="preserve">% DIFE </t>
  </si>
  <si>
    <t xml:space="preserve"> Diferencia</t>
  </si>
  <si>
    <t>Orden 1989</t>
  </si>
  <si>
    <t>Denominación</t>
  </si>
  <si>
    <t>A</t>
  </si>
  <si>
    <t>Dif</t>
  </si>
  <si>
    <t xml:space="preserve">2.- GASTOS CORRIENTES EN BIENES Y SERVICIOS </t>
  </si>
  <si>
    <t>% Dif</t>
  </si>
  <si>
    <t>OPERACIONES NO FINANCIERAS</t>
  </si>
  <si>
    <t>Intereses de Préstamos ( Int)</t>
  </si>
  <si>
    <t>A1</t>
  </si>
  <si>
    <t>Operaciones corrientes</t>
  </si>
  <si>
    <t>Gtos. Const. Form, y mod</t>
  </si>
  <si>
    <t>3.- GASTOS FINANCIEROS</t>
  </si>
  <si>
    <t>5.- FONDO DE CONTINGENCIA Y OTROS IMPREVISTOS</t>
  </si>
  <si>
    <t>6.- INVERSIONES REALES</t>
  </si>
  <si>
    <t>TOTAL GRUPO DE PROGRAMA  011</t>
  </si>
  <si>
    <t>8.- ACTIVOS FINANCIEROS</t>
  </si>
  <si>
    <t>Gastos de personal</t>
  </si>
  <si>
    <t>Total Presupuesto ….</t>
  </si>
  <si>
    <t>Deuda Pública</t>
  </si>
  <si>
    <t>Gastos en bienes corrientes y servicios</t>
  </si>
  <si>
    <t>Gastos financieros</t>
  </si>
  <si>
    <t>Fondo de contingencia y otros imprevistos</t>
  </si>
  <si>
    <t>A2</t>
  </si>
  <si>
    <t>Operaciones de capital</t>
  </si>
  <si>
    <t>Inversiones reales</t>
  </si>
  <si>
    <t>Equipos Informáticos</t>
  </si>
  <si>
    <t>Transferencias de capital</t>
  </si>
  <si>
    <t>TOTAL GRUPO DE PROGRAMA  491</t>
  </si>
  <si>
    <t>Sociedad de la información</t>
  </si>
  <si>
    <t>B</t>
  </si>
  <si>
    <t>OPERACIONES FINANCIERAS</t>
  </si>
  <si>
    <t>Activos financieros</t>
  </si>
  <si>
    <t>Comunicaciones Telefónicas</t>
  </si>
  <si>
    <t>Pasivos financieros</t>
  </si>
  <si>
    <t>Atenciones Protocolarias y Rep</t>
  </si>
  <si>
    <t>Dietas de Cargos electivos</t>
  </si>
  <si>
    <t>TOTAL</t>
  </si>
  <si>
    <t>Gastos de locomoción</t>
  </si>
  <si>
    <t>Derechos de Asistencia</t>
  </si>
  <si>
    <t>Mobiliario y Equipo Oficina</t>
  </si>
  <si>
    <t>TOTAL GRUPO DE PROGRAMA  912</t>
  </si>
  <si>
    <t>Organos de Gobierno</t>
  </si>
  <si>
    <t>Fondo de contingencia</t>
  </si>
  <si>
    <t>Operaciones no financieras</t>
  </si>
  <si>
    <t>TOTAL GRUPO DE PROGRAMA  929</t>
  </si>
  <si>
    <t>Operaciones Corrientes</t>
  </si>
  <si>
    <t>Imprevistos, situac transitorias y conting. Ejecución</t>
  </si>
  <si>
    <t>Operaciones de Capital</t>
  </si>
  <si>
    <t>Operaciones financieras</t>
  </si>
  <si>
    <t>Ret. Básicas pers. Funcionario</t>
  </si>
  <si>
    <t>Ret. Complem. Pers. Funcionario</t>
  </si>
  <si>
    <t>Ret. Básicas Trienios</t>
  </si>
  <si>
    <t>Ret. Básicas pers. Laboral fijo</t>
  </si>
  <si>
    <t>Horas extraordinarias</t>
  </si>
  <si>
    <t>Ret. Personal laboral temporal.</t>
  </si>
  <si>
    <t>Incen.de product.al rendimiento</t>
  </si>
  <si>
    <t>Seguridad Social</t>
  </si>
  <si>
    <t>Arrend.edif. Y otras construcciones</t>
  </si>
  <si>
    <t>Alquiler de vehículos</t>
  </si>
  <si>
    <t>PRESUPUESTO DE GASTOS COMPARATIVO POR ARTÍCULOS</t>
  </si>
  <si>
    <t>ARTÍCULO</t>
  </si>
  <si>
    <t>10.- Órganos de gobierno y personal directivo</t>
  </si>
  <si>
    <t>Rep.mant y cons.maquinaria</t>
  </si>
  <si>
    <t>Rep.mant y cons.mat. Transporte</t>
  </si>
  <si>
    <t>Rep.mant y cons.mobil. Y enseres</t>
  </si>
  <si>
    <t xml:space="preserve">12.- Personal Funcionario </t>
  </si>
  <si>
    <t>Rep.mant y cons.equipo inform</t>
  </si>
  <si>
    <t>otro inmovilizado material</t>
  </si>
  <si>
    <t>13.- Personal Laboral</t>
  </si>
  <si>
    <t>15.- Incentivos al rendimiento</t>
  </si>
  <si>
    <t>Material ord. no inventariable</t>
  </si>
  <si>
    <t>16.- Cuotas, prestacionesy gastos soc. a cargo del emplead..</t>
  </si>
  <si>
    <t>Prensa, revistas, libros y otros</t>
  </si>
  <si>
    <t>Material inform. No inventariable</t>
  </si>
  <si>
    <t>20.- Arrendamientos y cánones</t>
  </si>
  <si>
    <t>Energía Eléctrica</t>
  </si>
  <si>
    <t>Agua</t>
  </si>
  <si>
    <t>21.- Reparaciones, mantenimientos y conservación</t>
  </si>
  <si>
    <t>Combustible y carburante</t>
  </si>
  <si>
    <t>Productos farmacéuticos</t>
  </si>
  <si>
    <t>Material de limpieza y aseo</t>
  </si>
  <si>
    <t>22.- Material, suministros y otros</t>
  </si>
  <si>
    <t>Comunicaciones Postales</t>
  </si>
  <si>
    <t>23.- Indemnizaciones por razón del servicio</t>
  </si>
  <si>
    <t>Comunicaciones Telegráficas</t>
  </si>
  <si>
    <t>Comunicaciones Informáticas</t>
  </si>
  <si>
    <t>Comunicaciones Telex y Telefax</t>
  </si>
  <si>
    <t>25.- Trabajos realizados por Administraciones Públicas</t>
  </si>
  <si>
    <t>Transportes</t>
  </si>
  <si>
    <t>27.- Gastos imprevistos y funciones no clasificadas</t>
  </si>
  <si>
    <t>Primas de seguros</t>
  </si>
  <si>
    <t>31.- De préstamos y otras operaciones financieras en euros</t>
  </si>
  <si>
    <t>Tributos estatales</t>
  </si>
  <si>
    <t>35.- Intereses de demora y otros gastos financieros</t>
  </si>
  <si>
    <t>Tributos entidades locales</t>
  </si>
  <si>
    <t>Publicidad y Propaganda</t>
  </si>
  <si>
    <t>50.- Dotación al Fondo de contingencia de Ejec. Presupuestaria</t>
  </si>
  <si>
    <t>PRESUPUESTO DE GASTOS COMPARATIVO POR AREAS DE GASTO</t>
  </si>
  <si>
    <t>AREA DE GASTO:</t>
  </si>
  <si>
    <t>62.- Inversión nueva asociada al funcionamiento operat de los ser</t>
  </si>
  <si>
    <t>Publicación en diarios oficiales</t>
  </si>
  <si>
    <t>Gastos jurídicos</t>
  </si>
  <si>
    <t>0.- DEUDA PÚBLICA</t>
  </si>
  <si>
    <t>Repos.a entidades afec. Robos</t>
  </si>
  <si>
    <t>Limpieza y Aseo</t>
  </si>
  <si>
    <t>64.- Gastos en inversiones de carácter inmaterial</t>
  </si>
  <si>
    <t>Seguridad</t>
  </si>
  <si>
    <t>Valoraciones y Peritajes</t>
  </si>
  <si>
    <t>83.- Concesión de préstamos fuera del sector público</t>
  </si>
  <si>
    <t>Estudios y Trabajos técnicos</t>
  </si>
  <si>
    <t xml:space="preserve">2.- ACTUACIONES DE PROTECCIÓN Y PROMOCION SOCIAL </t>
  </si>
  <si>
    <t>Dietas del Personal</t>
  </si>
  <si>
    <t>4.- ACTUACIONES DE CARÁCTER ECONÓMICO</t>
  </si>
  <si>
    <t>9.- ACTUACIONES DE CARÁCTER GENERAL</t>
  </si>
  <si>
    <t>Gtos. De locomoción</t>
  </si>
  <si>
    <t>Trab. Realizados por AAPP</t>
  </si>
  <si>
    <t>Otros Gastos financieros</t>
  </si>
  <si>
    <t>Maquinaria</t>
  </si>
  <si>
    <t>Adquisición de Software</t>
  </si>
  <si>
    <t>Anticipos de pagas al personal</t>
  </si>
  <si>
    <t>PRESUPUESTO DE GASTOS Resumen por Programas</t>
  </si>
  <si>
    <t>Grupo de Programa</t>
  </si>
  <si>
    <t>TOTAL GRUPO DE PROGRAMA  932</t>
  </si>
  <si>
    <t>Gestión del Sistema Tributario</t>
  </si>
  <si>
    <t>Descripción</t>
  </si>
  <si>
    <t>Créditos Iniciales</t>
  </si>
  <si>
    <t>011</t>
  </si>
  <si>
    <t>PRESUPUESTO DE GASTOS Resumen por Capítulos</t>
  </si>
  <si>
    <t>Capítulo</t>
  </si>
  <si>
    <t>DEUDA PÚBLICA</t>
  </si>
  <si>
    <t>Complemento a la I.L.T.</t>
  </si>
  <si>
    <t>Asistencia médico- farmacéutica</t>
  </si>
  <si>
    <t>Seguros</t>
  </si>
  <si>
    <t>1</t>
  </si>
  <si>
    <t>Formación y perfecc. Personal</t>
  </si>
  <si>
    <t>Acción Social</t>
  </si>
  <si>
    <t>Pensiones</t>
  </si>
  <si>
    <t>TOTAL GRUPO DE PROGRAMA  221</t>
  </si>
  <si>
    <t xml:space="preserve">Otras Prestaciones económicas a favor emplea  </t>
  </si>
  <si>
    <t>Otras Prestaciones Económicas</t>
  </si>
  <si>
    <t>ACTUACIONES DE PROTECCIÓN Y PROM. SOCIAL</t>
  </si>
  <si>
    <t>GASTOS DE PERSONAL</t>
  </si>
  <si>
    <t>ACTUACIONES DE CARÁCTER ECONÓMICO</t>
  </si>
  <si>
    <t>Órganos de gobierno</t>
  </si>
  <si>
    <t>Pensiones Excepcionales</t>
  </si>
  <si>
    <t>Adminitración General</t>
  </si>
  <si>
    <t>GASTOS CORRIENTES EN BIENES Y SERVICIOS</t>
  </si>
  <si>
    <t>Daños a Vehículos</t>
  </si>
  <si>
    <t>GASTOS FINANCIEROS</t>
  </si>
  <si>
    <t>Contribuc. Plan pensiones</t>
  </si>
  <si>
    <t>FONDO DE CONTINGENCIA Y OTROS IMPREVISTOS</t>
  </si>
  <si>
    <t>Gestión del sistema tributario</t>
  </si>
  <si>
    <t>Gestión de la deuda y de la tesorería</t>
  </si>
  <si>
    <t>ACTUACIONES DE CARÁCTER GENERAL</t>
  </si>
  <si>
    <t>Total General</t>
  </si>
  <si>
    <t>INVERSIONES REALES</t>
  </si>
  <si>
    <t>Operaciones Financieras</t>
  </si>
  <si>
    <t>PRESUPUESTO DE GASTOS Resumen por Económica</t>
  </si>
  <si>
    <t>ACTIVOS FINANCIEROS</t>
  </si>
  <si>
    <t>Orgánica</t>
  </si>
  <si>
    <t>Programa</t>
  </si>
  <si>
    <t>TOTAL GRUPO DE PROGRAMA  211</t>
  </si>
  <si>
    <t>Económica</t>
  </si>
  <si>
    <t>A inst de formac profesional</t>
  </si>
  <si>
    <t>TOTAL GRUPO DE PROGRAMA  324</t>
  </si>
  <si>
    <t xml:space="preserve">Sueldos </t>
  </si>
  <si>
    <t>TOTALES</t>
  </si>
  <si>
    <t>Sueldos                                           Total económica 12000</t>
  </si>
  <si>
    <t>CONTRATO CORREOS</t>
  </si>
  <si>
    <t>Trienios</t>
  </si>
  <si>
    <t>Trienios                                                                Total económica 12006</t>
  </si>
  <si>
    <t>Retribuciones complementarias</t>
  </si>
  <si>
    <t>Retrib complementarias                                      Total económica 12100</t>
  </si>
  <si>
    <t>Retribuciones Básicas</t>
  </si>
  <si>
    <t>Retribuciones Básicas                                          Total económica 13000</t>
  </si>
  <si>
    <t>Complemento Productividad</t>
  </si>
  <si>
    <t>Complemento Productividad                                  Total económica 15000</t>
  </si>
  <si>
    <t>Seguridad Social                                                  Total económica 16000</t>
  </si>
  <si>
    <t>Otras prest. Económicas a favor de los empleados</t>
  </si>
  <si>
    <t>Complemento a la IT</t>
  </si>
  <si>
    <t>Complemento a la IT                                            Total económica 16007</t>
  </si>
  <si>
    <t>Asist. Médico farmacéutica</t>
  </si>
  <si>
    <t>Asist. Médico farmacéutica                                   Total económica 16008</t>
  </si>
  <si>
    <t>Pensiones Excepcionales                                     Total económica 16103</t>
  </si>
  <si>
    <t>Formación y perfeccionamiento del personal</t>
  </si>
  <si>
    <t>Form. Y Perfecc del Personal                               Total económica 16200</t>
  </si>
  <si>
    <t>Seguros                                                               Total económica 16205</t>
  </si>
  <si>
    <t>Daños a Vehículos                                               Total económica 16206</t>
  </si>
  <si>
    <t>Acción Social                                                       Total económica 16207</t>
  </si>
  <si>
    <t>Arrendamientos Edif. Y otras Construcc.</t>
  </si>
  <si>
    <t>Arrend. Edif. Y otras Construcc.                            Total económica 20200</t>
  </si>
  <si>
    <t>Alquiler de Vehículos</t>
  </si>
  <si>
    <t>Alquiler Vehículos                                                 Total económica 20400</t>
  </si>
  <si>
    <t>Administración General</t>
  </si>
  <si>
    <t>Repar. Mant. Edif. Y otras Construcc.</t>
  </si>
  <si>
    <t>Repar. Mant. Edif. Y otras Construcc.                   Total económica 21200</t>
  </si>
  <si>
    <t>Repar. Mant. Maquinaria</t>
  </si>
  <si>
    <t>Repar. Mant. Maquinaria                                      Total económica 21300</t>
  </si>
  <si>
    <t>Repar. Mant. Material Transporte</t>
  </si>
  <si>
    <t>Repar. Mant. Maquinaria                                      Total económica 21400</t>
  </si>
  <si>
    <t>Repar. Mant. Y Conserv. Mobiliario</t>
  </si>
  <si>
    <t>Repar. Mant. Y Conserv. Mobiliario                      Total económica 21500</t>
  </si>
  <si>
    <t>Repar. Mant. Y Conserv. Equipos Proc. Inform.</t>
  </si>
  <si>
    <t>Repar. Mant. Y Conserv. Equipos Proc. Inform.    Total económica 21600</t>
  </si>
  <si>
    <t>Otro Inmovilizado Material</t>
  </si>
  <si>
    <t>Otro Inmov. Material                                             Total económica 21900</t>
  </si>
  <si>
    <t>Ordinario no Inventariable</t>
  </si>
  <si>
    <t>Ordinario no inventariable                                     Total económica 22000</t>
  </si>
  <si>
    <t>Prensa, revista, libros y otras publicaciones</t>
  </si>
  <si>
    <t>Prensa,revistas, libros y otras pub.                        Total económica 22001</t>
  </si>
  <si>
    <t>Material Informático no inventariable</t>
  </si>
  <si>
    <t>Mat.Informático no Inventariable                           Total económica 22002</t>
  </si>
  <si>
    <t>Energía Eléctrica                                                  Total económica 22100</t>
  </si>
  <si>
    <t>Agua                                                                    Total económica 22101</t>
  </si>
  <si>
    <t>Combustibles y Carburantes</t>
  </si>
  <si>
    <t>Combustible                                                         Total económica 22103</t>
  </si>
  <si>
    <t>Prod. farmacéuticos y mat.sanitario</t>
  </si>
  <si>
    <t>Prod.farmacéuticos y mat. sanitario                      Total económica 22106</t>
  </si>
  <si>
    <t>Prod. De limpieza y aseo</t>
  </si>
  <si>
    <t>Prod. De limpieza y aseo                                      Total económica 22110</t>
  </si>
  <si>
    <t>Servicios de Telecomunicaciones</t>
  </si>
  <si>
    <t>Servicios de Telecomunicaciones                         Total económica 22200</t>
  </si>
  <si>
    <t>Postales</t>
  </si>
  <si>
    <t>Postales                                                               Total económica 22201</t>
  </si>
  <si>
    <t>Telegráficas</t>
  </si>
  <si>
    <t>Telegráficas                                                         Total económica 22202</t>
  </si>
  <si>
    <t>Informáticas</t>
  </si>
  <si>
    <t>Informáticas                                                         Total económica 22203</t>
  </si>
  <si>
    <t>Telex y Telefax</t>
  </si>
  <si>
    <t>Telex y Telefax                                                     Total económica 22204</t>
  </si>
  <si>
    <t>Transportes                                                          Total económica 22300</t>
  </si>
  <si>
    <t>Primas de Seguros</t>
  </si>
  <si>
    <t>Primas de Seguro                                                Total económica 22400</t>
  </si>
  <si>
    <t>Tributos estatales                                                 Total económica 22500</t>
  </si>
  <si>
    <t>Tributos de las Entidades Locales</t>
  </si>
  <si>
    <t>Tributos de las Entidades Locales                        Total económica 22502</t>
  </si>
  <si>
    <t>Atenciones Protocolarias y representativas</t>
  </si>
  <si>
    <t>Atenc.Protocolarias y representativas                   Total económica 22601</t>
  </si>
  <si>
    <t>Publicidad y propaganda</t>
  </si>
  <si>
    <t>Publicidad y propaganda                                       Total económica 22602</t>
  </si>
  <si>
    <t>Publicación en diarios oficiales                             Total económica 22603</t>
  </si>
  <si>
    <t>Gestión de la deuda y la Tesorería</t>
  </si>
  <si>
    <t>Jurídicos, contenciosos</t>
  </si>
  <si>
    <t>Jurídicos y contenciosos                                      Total económica 22604</t>
  </si>
  <si>
    <t>Reposición fondos ent. Afectadas por robos</t>
  </si>
  <si>
    <t>Jurídicos y contenciosos                                      Total económica 22608</t>
  </si>
  <si>
    <t>Limpieza y Aseo                                                   Total económica 22700</t>
  </si>
  <si>
    <t>Seguridad                                                            Total económica 22701</t>
  </si>
  <si>
    <t>Valoraciones y Peritajes                                       Total económica 22702</t>
  </si>
  <si>
    <t>Estudios y Trabajos Técnicos</t>
  </si>
  <si>
    <t>Estudios y Trabajos Técnicos                               Total económica 22706</t>
  </si>
  <si>
    <t>De los miembros de órganos de gobierno</t>
  </si>
  <si>
    <t>De los miembros órganos gobierno                      Total económica 23000</t>
  </si>
  <si>
    <t>Del personal no directivo</t>
  </si>
  <si>
    <t>Dietas del personal</t>
  </si>
  <si>
    <t>Del personal no directivo                                      Total económica 23020</t>
  </si>
  <si>
    <t>De los miembros órganos gobierno                      Total económica 23100</t>
  </si>
  <si>
    <t>Del personal no directivo                                      Total económica 23120</t>
  </si>
  <si>
    <t>Asistencia a Tribunales</t>
  </si>
  <si>
    <t>Asistencia a Tribunales                                        Total económica 23300</t>
  </si>
  <si>
    <t>Trabajos realizados por Administraciones públicas</t>
  </si>
  <si>
    <t>Trabajos Realiz. Por otras AAPP</t>
  </si>
  <si>
    <t>Otros Gastos financieros                                        Total económica 35900</t>
  </si>
  <si>
    <t>Intereses de Préstamos</t>
  </si>
  <si>
    <t>Intereses de Préstamos                                        Total económica 31000</t>
  </si>
  <si>
    <t>Gastos Const. Form. Y Mod.</t>
  </si>
  <si>
    <t>Gastos Const. Form. Y Mod.                                Total económica 31100</t>
  </si>
  <si>
    <t>Imprevistos y Funciones no Clasificadas</t>
  </si>
  <si>
    <t>Fondo de contingencia                                         Total económica 50000</t>
  </si>
  <si>
    <t>Maquinaria                                                           Total económica 62301</t>
  </si>
  <si>
    <t>Equipos de Oficina</t>
  </si>
  <si>
    <t>Mobiliario y equipos de oficina</t>
  </si>
  <si>
    <t>Mobiliario y equipos de oficina                             Total económica 62501</t>
  </si>
  <si>
    <t>Sociedad de la Información</t>
  </si>
  <si>
    <t>Equipos informáticos</t>
  </si>
  <si>
    <t>Equipos informáticos                                            Total económica 62601</t>
  </si>
  <si>
    <t>Adquisición de Software                                       Total económica 64100</t>
  </si>
  <si>
    <t>Anticipos Pagas al personal</t>
  </si>
  <si>
    <t>Anticipos de pagas al personal                             Total económica 83000</t>
  </si>
  <si>
    <t xml:space="preserve">Total General </t>
  </si>
  <si>
    <t>PRESUPUESTO DE GASTOS 2019</t>
  </si>
  <si>
    <t>ANTEPROYECTO DEL PRESUPUESTO PARA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</si>
</sst>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00"/>
  </numFmts>
  <fonts count="11" x14ac:knownFonts="1">
    <font>
      <sz val="10"/>
      <color rgb="FF000000"/>
      <name val="Arial"/>
    </font>
    <font>
      <b/>
      <sz val="11"/>
      <name val="Arial"/>
    </font>
    <font>
      <b/>
      <sz val="10"/>
      <name val="Arial"/>
    </font>
    <font>
      <sz val="10"/>
      <name val="Arial"/>
    </font>
    <font>
      <b/>
      <sz val="8"/>
      <name val="Arial"/>
    </font>
    <font>
      <sz val="9"/>
      <name val="Arial"/>
    </font>
    <font>
      <sz val="8"/>
      <name val="Arial"/>
    </font>
    <font>
      <i/>
      <sz val="10"/>
      <name val="Arial"/>
    </font>
    <font>
      <b/>
      <sz val="9"/>
      <name val="Arial"/>
    </font>
    <font>
      <sz val="10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 applyFont="1" applyAlignment="1"/>
    <xf numFmtId="1" fontId="1" fillId="2" borderId="1" xfId="0" applyNumberFormat="1" applyFont="1" applyFill="1" applyBorder="1" applyAlignment="1"/>
    <xf numFmtId="1" fontId="1" fillId="3" borderId="1" xfId="0" applyNumberFormat="1" applyFont="1" applyFill="1" applyBorder="1" applyAlignment="1"/>
    <xf numFmtId="0" fontId="2" fillId="0" borderId="0" xfId="0" applyFont="1" applyAlignment="1"/>
    <xf numFmtId="1" fontId="1" fillId="3" borderId="2" xfId="0" applyNumberFormat="1" applyFont="1" applyFill="1" applyBorder="1" applyAlignment="1"/>
    <xf numFmtId="0" fontId="3" fillId="0" borderId="3" xfId="0" applyFont="1" applyBorder="1" applyAlignment="1">
      <alignment wrapText="1"/>
    </xf>
    <xf numFmtId="1" fontId="1" fillId="2" borderId="2" xfId="0" applyNumberFormat="1" applyFont="1" applyFill="1" applyBorder="1" applyAlignment="1"/>
    <xf numFmtId="4" fontId="1" fillId="2" borderId="2" xfId="0" applyNumberFormat="1" applyFont="1" applyFill="1" applyBorder="1" applyAlignment="1"/>
    <xf numFmtId="0" fontId="3" fillId="0" borderId="1" xfId="0" applyFont="1" applyBorder="1" applyAlignment="1">
      <alignment wrapText="1"/>
    </xf>
    <xf numFmtId="4" fontId="1" fillId="3" borderId="2" xfId="0" applyNumberFormat="1" applyFont="1" applyFill="1" applyBorder="1" applyAlignment="1"/>
    <xf numFmtId="0" fontId="3" fillId="0" borderId="2" xfId="0" applyFont="1" applyBorder="1" applyAlignment="1">
      <alignment wrapText="1"/>
    </xf>
    <xf numFmtId="4" fontId="1" fillId="2" borderId="4" xfId="0" applyNumberFormat="1" applyFont="1" applyFill="1" applyBorder="1" applyAlignment="1"/>
    <xf numFmtId="4" fontId="1" fillId="0" borderId="0" xfId="0" applyNumberFormat="1" applyFont="1" applyAlignment="1"/>
    <xf numFmtId="0" fontId="3" fillId="0" borderId="4" xfId="0" applyFont="1" applyBorder="1" applyAlignment="1">
      <alignment wrapText="1"/>
    </xf>
    <xf numFmtId="0" fontId="3" fillId="0" borderId="5" xfId="0" applyFont="1" applyBorder="1" applyAlignment="1"/>
    <xf numFmtId="0" fontId="3" fillId="3" borderId="4" xfId="0" applyFont="1" applyFill="1" applyBorder="1" applyAlignment="1"/>
    <xf numFmtId="164" fontId="3" fillId="0" borderId="0" xfId="0" applyNumberFormat="1" applyFont="1" applyAlignment="1"/>
    <xf numFmtId="0" fontId="3" fillId="0" borderId="0" xfId="0" applyFont="1" applyAlignment="1"/>
    <xf numFmtId="1" fontId="1" fillId="0" borderId="0" xfId="0" applyNumberFormat="1" applyFont="1" applyAlignment="1"/>
    <xf numFmtId="4" fontId="3" fillId="0" borderId="5" xfId="0" applyNumberFormat="1" applyFont="1" applyBorder="1" applyAlignment="1"/>
    <xf numFmtId="1" fontId="3" fillId="0" borderId="0" xfId="0" applyNumberFormat="1" applyFont="1" applyAlignment="1"/>
    <xf numFmtId="1" fontId="1" fillId="4" borderId="1" xfId="0" applyNumberFormat="1" applyFont="1" applyFill="1" applyBorder="1" applyAlignment="1"/>
    <xf numFmtId="4" fontId="1" fillId="4" borderId="2" xfId="0" applyNumberFormat="1" applyFont="1" applyFill="1" applyBorder="1" applyAlignment="1"/>
    <xf numFmtId="4" fontId="3" fillId="4" borderId="4" xfId="0" applyNumberFormat="1" applyFont="1" applyFill="1" applyBorder="1" applyAlignment="1"/>
    <xf numFmtId="4" fontId="3" fillId="0" borderId="0" xfId="0" applyNumberFormat="1" applyFont="1" applyAlignment="1"/>
    <xf numFmtId="4" fontId="3" fillId="0" borderId="6" xfId="0" applyNumberFormat="1" applyFont="1" applyBorder="1" applyAlignment="1"/>
    <xf numFmtId="0" fontId="4" fillId="5" borderId="7" xfId="0" applyFont="1" applyFill="1" applyBorder="1" applyAlignment="1"/>
    <xf numFmtId="1" fontId="1" fillId="0" borderId="3" xfId="0" applyNumberFormat="1" applyFont="1" applyBorder="1" applyAlignment="1"/>
    <xf numFmtId="0" fontId="4" fillId="5" borderId="8" xfId="0" applyFont="1" applyFill="1" applyBorder="1" applyAlignment="1"/>
    <xf numFmtId="1" fontId="2" fillId="0" borderId="9" xfId="0" applyNumberFormat="1" applyFont="1" applyBorder="1" applyAlignment="1"/>
    <xf numFmtId="4" fontId="3" fillId="0" borderId="10" xfId="0" applyNumberFormat="1" applyFont="1" applyBorder="1" applyAlignment="1"/>
    <xf numFmtId="0" fontId="2" fillId="0" borderId="9" xfId="0" applyFont="1" applyBorder="1" applyAlignment="1"/>
    <xf numFmtId="164" fontId="4" fillId="5" borderId="11" xfId="0" applyNumberFormat="1" applyFont="1" applyFill="1" applyBorder="1" applyAlignment="1"/>
    <xf numFmtId="10" fontId="3" fillId="0" borderId="12" xfId="0" applyNumberFormat="1" applyFont="1" applyBorder="1" applyAlignment="1"/>
    <xf numFmtId="0" fontId="4" fillId="6" borderId="13" xfId="0" applyFont="1" applyFill="1" applyBorder="1" applyAlignment="1"/>
    <xf numFmtId="0" fontId="4" fillId="6" borderId="14" xfId="0" applyFont="1" applyFill="1" applyBorder="1" applyAlignment="1"/>
    <xf numFmtId="0" fontId="4" fillId="0" borderId="14" xfId="0" applyFont="1" applyBorder="1" applyAlignment="1"/>
    <xf numFmtId="0" fontId="3" fillId="0" borderId="9" xfId="0" applyFont="1" applyBorder="1" applyAlignment="1"/>
    <xf numFmtId="0" fontId="3" fillId="0" borderId="15" xfId="0" applyFont="1" applyBorder="1" applyAlignment="1"/>
    <xf numFmtId="1" fontId="5" fillId="0" borderId="9" xfId="0" applyNumberFormat="1" applyFont="1" applyBorder="1" applyAlignment="1"/>
    <xf numFmtId="164" fontId="4" fillId="0" borderId="16" xfId="0" applyNumberFormat="1" applyFont="1" applyBorder="1" applyAlignment="1"/>
    <xf numFmtId="4" fontId="5" fillId="0" borderId="9" xfId="0" applyNumberFormat="1" applyFont="1" applyBorder="1" applyAlignment="1"/>
    <xf numFmtId="4" fontId="3" fillId="0" borderId="15" xfId="0" applyNumberFormat="1" applyFont="1" applyBorder="1" applyAlignment="1"/>
    <xf numFmtId="0" fontId="4" fillId="0" borderId="17" xfId="0" applyFont="1" applyBorder="1" applyAlignment="1"/>
    <xf numFmtId="10" fontId="6" fillId="0" borderId="9" xfId="0" applyNumberFormat="1" applyFont="1" applyBorder="1" applyAlignment="1"/>
    <xf numFmtId="4" fontId="3" fillId="0" borderId="18" xfId="0" applyNumberFormat="1" applyFont="1" applyBorder="1" applyAlignment="1"/>
    <xf numFmtId="4" fontId="6" fillId="0" borderId="9" xfId="0" applyNumberFormat="1" applyFont="1" applyBorder="1" applyAlignment="1"/>
    <xf numFmtId="0" fontId="4" fillId="0" borderId="9" xfId="0" applyFont="1" applyBorder="1" applyAlignment="1"/>
    <xf numFmtId="0" fontId="6" fillId="0" borderId="9" xfId="0" applyFont="1" applyBorder="1" applyAlignment="1"/>
    <xf numFmtId="1" fontId="5" fillId="0" borderId="0" xfId="0" applyNumberFormat="1" applyFont="1" applyAlignment="1"/>
    <xf numFmtId="10" fontId="3" fillId="0" borderId="19" xfId="0" applyNumberFormat="1" applyFont="1" applyBorder="1" applyAlignment="1"/>
    <xf numFmtId="4" fontId="5" fillId="0" borderId="0" xfId="0" applyNumberFormat="1" applyFont="1" applyAlignment="1"/>
    <xf numFmtId="4" fontId="6" fillId="0" borderId="20" xfId="0" applyNumberFormat="1" applyFont="1" applyBorder="1" applyAlignment="1"/>
    <xf numFmtId="10" fontId="6" fillId="0" borderId="0" xfId="0" applyNumberFormat="1" applyFont="1" applyAlignment="1"/>
    <xf numFmtId="4" fontId="6" fillId="0" borderId="0" xfId="0" applyNumberFormat="1" applyFont="1" applyAlignment="1"/>
    <xf numFmtId="1" fontId="5" fillId="4" borderId="7" xfId="0" applyNumberFormat="1" applyFont="1" applyFill="1" applyBorder="1" applyAlignment="1"/>
    <xf numFmtId="0" fontId="7" fillId="0" borderId="21" xfId="0" applyFont="1" applyBorder="1" applyAlignment="1">
      <alignment horizontal="center"/>
    </xf>
    <xf numFmtId="4" fontId="2" fillId="0" borderId="21" xfId="0" applyNumberFormat="1" applyFont="1" applyBorder="1" applyAlignment="1"/>
    <xf numFmtId="4" fontId="5" fillId="4" borderId="8" xfId="0" applyNumberFormat="1" applyFont="1" applyFill="1" applyBorder="1" applyAlignment="1"/>
    <xf numFmtId="4" fontId="2" fillId="0" borderId="22" xfId="0" applyNumberFormat="1" applyFont="1" applyBorder="1" applyAlignment="1"/>
    <xf numFmtId="4" fontId="2" fillId="0" borderId="23" xfId="0" applyNumberFormat="1" applyFont="1" applyBorder="1" applyAlignment="1"/>
    <xf numFmtId="10" fontId="2" fillId="0" borderId="24" xfId="0" applyNumberFormat="1" applyFont="1" applyBorder="1" applyAlignment="1"/>
    <xf numFmtId="10" fontId="6" fillId="4" borderId="8" xfId="0" applyNumberFormat="1" applyFont="1" applyFill="1" applyBorder="1" applyAlignment="1"/>
    <xf numFmtId="4" fontId="6" fillId="4" borderId="11" xfId="0" applyNumberFormat="1" applyFont="1" applyFill="1" applyBorder="1" applyAlignment="1"/>
    <xf numFmtId="0" fontId="6" fillId="0" borderId="17" xfId="0" applyFont="1" applyBorder="1" applyAlignment="1"/>
    <xf numFmtId="1" fontId="8" fillId="4" borderId="25" xfId="0" applyNumberFormat="1" applyFont="1" applyFill="1" applyBorder="1" applyAlignment="1"/>
    <xf numFmtId="4" fontId="8" fillId="4" borderId="26" xfId="0" applyNumberFormat="1" applyFont="1" applyFill="1" applyBorder="1" applyAlignment="1"/>
    <xf numFmtId="10" fontId="8" fillId="4" borderId="26" xfId="0" applyNumberFormat="1" applyFont="1" applyFill="1" applyBorder="1" applyAlignment="1"/>
    <xf numFmtId="10" fontId="6" fillId="4" borderId="26" xfId="0" applyNumberFormat="1" applyFont="1" applyFill="1" applyBorder="1" applyAlignment="1"/>
    <xf numFmtId="0" fontId="6" fillId="0" borderId="18" xfId="0" applyFont="1" applyBorder="1" applyAlignment="1"/>
    <xf numFmtId="4" fontId="6" fillId="4" borderId="27" xfId="0" applyNumberFormat="1" applyFont="1" applyFill="1" applyBorder="1" applyAlignment="1"/>
    <xf numFmtId="0" fontId="4" fillId="0" borderId="0" xfId="0" applyFont="1" applyAlignment="1"/>
    <xf numFmtId="1" fontId="8" fillId="0" borderId="0" xfId="0" applyNumberFormat="1" applyFont="1" applyAlignment="1"/>
    <xf numFmtId="4" fontId="8" fillId="0" borderId="0" xfId="0" applyNumberFormat="1" applyFont="1" applyAlignment="1"/>
    <xf numFmtId="0" fontId="4" fillId="6" borderId="17" xfId="0" applyFont="1" applyFill="1" applyBorder="1" applyAlignment="1"/>
    <xf numFmtId="0" fontId="4" fillId="6" borderId="9" xfId="0" applyFont="1" applyFill="1" applyBorder="1" applyAlignment="1"/>
    <xf numFmtId="1" fontId="6" fillId="0" borderId="17" xfId="0" applyNumberFormat="1" applyFont="1" applyBorder="1" applyAlignment="1"/>
    <xf numFmtId="1" fontId="6" fillId="0" borderId="9" xfId="0" applyNumberFormat="1" applyFont="1" applyBorder="1" applyAlignment="1"/>
    <xf numFmtId="1" fontId="6" fillId="0" borderId="22" xfId="0" applyNumberFormat="1" applyFont="1" applyBorder="1" applyAlignment="1"/>
    <xf numFmtId="1" fontId="4" fillId="0" borderId="26" xfId="0" applyNumberFormat="1" applyFont="1" applyBorder="1" applyAlignment="1"/>
    <xf numFmtId="4" fontId="4" fillId="0" borderId="26" xfId="0" applyNumberFormat="1" applyFont="1" applyBorder="1" applyAlignment="1"/>
    <xf numFmtId="10" fontId="4" fillId="0" borderId="26" xfId="0" applyNumberFormat="1" applyFont="1" applyBorder="1" applyAlignment="1"/>
    <xf numFmtId="4" fontId="4" fillId="0" borderId="27" xfId="0" applyNumberFormat="1" applyFont="1" applyBorder="1" applyAlignment="1"/>
    <xf numFmtId="10" fontId="3" fillId="0" borderId="0" xfId="0" applyNumberFormat="1" applyFont="1" applyAlignment="1"/>
    <xf numFmtId="0" fontId="3" fillId="0" borderId="6" xfId="0" applyFont="1" applyBorder="1" applyAlignment="1"/>
    <xf numFmtId="0" fontId="3" fillId="0" borderId="10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10" fontId="6" fillId="0" borderId="28" xfId="0" applyNumberFormat="1" applyFont="1" applyBorder="1" applyAlignment="1"/>
    <xf numFmtId="4" fontId="6" fillId="0" borderId="28" xfId="0" applyNumberFormat="1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0" fontId="6" fillId="0" borderId="0" xfId="0" applyFont="1" applyAlignment="1"/>
    <xf numFmtId="0" fontId="6" fillId="0" borderId="19" xfId="0" applyFont="1" applyBorder="1" applyAlignment="1"/>
    <xf numFmtId="0" fontId="2" fillId="0" borderId="25" xfId="0" applyFont="1" applyBorder="1" applyAlignment="1"/>
    <xf numFmtId="1" fontId="5" fillId="0" borderId="14" xfId="0" applyNumberFormat="1" applyFont="1" applyBorder="1" applyAlignment="1"/>
    <xf numFmtId="0" fontId="2" fillId="0" borderId="26" xfId="0" applyFont="1" applyBorder="1" applyAlignment="1"/>
    <xf numFmtId="0" fontId="4" fillId="0" borderId="26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7" borderId="15" xfId="0" applyFont="1" applyFill="1" applyBorder="1" applyAlignment="1">
      <alignment horizontal="right"/>
    </xf>
    <xf numFmtId="4" fontId="3" fillId="0" borderId="12" xfId="0" applyNumberFormat="1" applyFont="1" applyBorder="1" applyAlignment="1">
      <alignment vertical="center" wrapText="1"/>
    </xf>
    <xf numFmtId="4" fontId="3" fillId="7" borderId="15" xfId="0" applyNumberFormat="1" applyFont="1" applyFill="1" applyBorder="1" applyAlignment="1"/>
    <xf numFmtId="0" fontId="3" fillId="0" borderId="15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/>
    <xf numFmtId="0" fontId="3" fillId="0" borderId="18" xfId="0" applyFont="1" applyBorder="1" applyAlignment="1">
      <alignment horizontal="center"/>
    </xf>
    <xf numFmtId="1" fontId="2" fillId="0" borderId="25" xfId="0" applyNumberFormat="1" applyFont="1" applyBorder="1" applyAlignment="1"/>
    <xf numFmtId="1" fontId="5" fillId="0" borderId="29" xfId="0" applyNumberFormat="1" applyFont="1" applyBorder="1" applyAlignment="1"/>
    <xf numFmtId="4" fontId="5" fillId="0" borderId="14" xfId="0" applyNumberFormat="1" applyFont="1" applyBorder="1" applyAlignment="1"/>
    <xf numFmtId="0" fontId="3" fillId="0" borderId="21" xfId="0" applyFont="1" applyBorder="1" applyAlignment="1">
      <alignment horizontal="center"/>
    </xf>
    <xf numFmtId="0" fontId="3" fillId="7" borderId="21" xfId="0" applyFont="1" applyFill="1" applyBorder="1" applyAlignment="1">
      <alignment horizontal="right"/>
    </xf>
    <xf numFmtId="4" fontId="3" fillId="7" borderId="21" xfId="0" applyNumberFormat="1" applyFont="1" applyFill="1" applyBorder="1" applyAlignment="1"/>
    <xf numFmtId="0" fontId="3" fillId="0" borderId="3" xfId="0" applyFont="1" applyBorder="1" applyAlignment="1"/>
    <xf numFmtId="0" fontId="2" fillId="0" borderId="3" xfId="0" applyFont="1" applyBorder="1" applyAlignment="1">
      <alignment horizontal="right"/>
    </xf>
    <xf numFmtId="4" fontId="2" fillId="0" borderId="3" xfId="0" applyNumberFormat="1" applyFont="1" applyBorder="1" applyAlignment="1"/>
    <xf numFmtId="4" fontId="3" fillId="7" borderId="19" xfId="0" applyNumberFormat="1" applyFont="1" applyFill="1" applyBorder="1" applyAlignment="1"/>
    <xf numFmtId="10" fontId="6" fillId="0" borderId="14" xfId="0" applyNumberFormat="1" applyFont="1" applyBorder="1" applyAlignment="1"/>
    <xf numFmtId="4" fontId="6" fillId="0" borderId="30" xfId="0" applyNumberFormat="1" applyFont="1" applyBorder="1" applyAlignment="1"/>
    <xf numFmtId="0" fontId="3" fillId="0" borderId="31" xfId="0" applyFont="1" applyBorder="1" applyAlignment="1"/>
    <xf numFmtId="1" fontId="5" fillId="0" borderId="32" xfId="0" applyNumberFormat="1" applyFont="1" applyBorder="1" applyAlignment="1"/>
    <xf numFmtId="0" fontId="3" fillId="0" borderId="21" xfId="0" applyFont="1" applyBorder="1" applyAlignment="1">
      <alignment horizontal="left"/>
    </xf>
    <xf numFmtId="0" fontId="3" fillId="0" borderId="28" xfId="0" applyFont="1" applyBorder="1" applyAlignment="1"/>
    <xf numFmtId="0" fontId="2" fillId="0" borderId="21" xfId="0" applyFont="1" applyBorder="1" applyAlignment="1">
      <alignment horizontal="right"/>
    </xf>
    <xf numFmtId="0" fontId="3" fillId="0" borderId="33" xfId="0" applyFont="1" applyBorder="1" applyAlignment="1"/>
    <xf numFmtId="1" fontId="8" fillId="2" borderId="34" xfId="0" applyNumberFormat="1" applyFont="1" applyFill="1" applyBorder="1" applyAlignment="1"/>
    <xf numFmtId="4" fontId="3" fillId="0" borderId="33" xfId="0" applyNumberFormat="1" applyFont="1" applyBorder="1" applyAlignment="1"/>
    <xf numFmtId="4" fontId="8" fillId="2" borderId="35" xfId="0" applyNumberFormat="1" applyFont="1" applyFill="1" applyBorder="1" applyAlignment="1"/>
    <xf numFmtId="0" fontId="3" fillId="0" borderId="14" xfId="0" applyFont="1" applyBorder="1" applyAlignment="1"/>
    <xf numFmtId="0" fontId="3" fillId="7" borderId="14" xfId="0" applyFont="1" applyFill="1" applyBorder="1" applyAlignment="1"/>
    <xf numFmtId="4" fontId="3" fillId="7" borderId="29" xfId="0" applyNumberFormat="1" applyFont="1" applyFill="1" applyBorder="1" applyAlignment="1"/>
    <xf numFmtId="0" fontId="9" fillId="0" borderId="36" xfId="0" applyFont="1" applyBorder="1"/>
    <xf numFmtId="10" fontId="8" fillId="2" borderId="35" xfId="0" applyNumberFormat="1" applyFont="1" applyFill="1" applyBorder="1" applyAlignment="1"/>
    <xf numFmtId="0" fontId="3" fillId="0" borderId="34" xfId="0" applyFont="1" applyBorder="1" applyAlignment="1"/>
    <xf numFmtId="4" fontId="3" fillId="0" borderId="37" xfId="0" applyNumberFormat="1" applyFont="1" applyBorder="1" applyAlignment="1"/>
    <xf numFmtId="0" fontId="3" fillId="0" borderId="1" xfId="0" applyFont="1" applyBorder="1" applyAlignment="1"/>
    <xf numFmtId="4" fontId="3" fillId="0" borderId="4" xfId="0" applyNumberFormat="1" applyFont="1" applyBorder="1" applyAlignment="1"/>
    <xf numFmtId="0" fontId="3" fillId="0" borderId="36" xfId="0" applyFont="1" applyBorder="1" applyAlignment="1"/>
    <xf numFmtId="4" fontId="3" fillId="0" borderId="28" xfId="0" applyNumberFormat="1" applyFont="1" applyBorder="1" applyAlignment="1"/>
    <xf numFmtId="4" fontId="3" fillId="7" borderId="14" xfId="0" applyNumberFormat="1" applyFont="1" applyFill="1" applyBorder="1" applyAlignment="1"/>
    <xf numFmtId="0" fontId="3" fillId="0" borderId="38" xfId="0" applyFont="1" applyBorder="1" applyAlignment="1"/>
    <xf numFmtId="0" fontId="3" fillId="0" borderId="39" xfId="0" applyFont="1" applyBorder="1" applyAlignment="1"/>
    <xf numFmtId="0" fontId="3" fillId="0" borderId="40" xfId="0" applyFont="1" applyBorder="1" applyAlignment="1"/>
    <xf numFmtId="4" fontId="3" fillId="0" borderId="36" xfId="0" applyNumberFormat="1" applyFont="1" applyBorder="1" applyAlignment="1"/>
    <xf numFmtId="0" fontId="3" fillId="0" borderId="30" xfId="0" applyFont="1" applyBorder="1" applyAlignment="1"/>
    <xf numFmtId="0" fontId="3" fillId="7" borderId="41" xfId="0" applyFont="1" applyFill="1" applyBorder="1" applyAlignment="1"/>
    <xf numFmtId="0" fontId="3" fillId="0" borderId="42" xfId="0" applyFont="1" applyBorder="1" applyAlignment="1"/>
    <xf numFmtId="0" fontId="3" fillId="7" borderId="29" xfId="0" applyFont="1" applyFill="1" applyBorder="1" applyAlignment="1"/>
    <xf numFmtId="0" fontId="9" fillId="0" borderId="28" xfId="0" applyFont="1" applyBorder="1"/>
    <xf numFmtId="0" fontId="9" fillId="0" borderId="14" xfId="0" applyFont="1" applyBorder="1"/>
    <xf numFmtId="0" fontId="2" fillId="0" borderId="9" xfId="0" applyFont="1" applyBorder="1" applyAlignment="1">
      <alignment horizontal="right"/>
    </xf>
    <xf numFmtId="4" fontId="2" fillId="0" borderId="9" xfId="0" applyNumberFormat="1" applyFont="1" applyBorder="1" applyAlignment="1"/>
    <xf numFmtId="0" fontId="0" fillId="0" borderId="0" xfId="0" applyAlignment="1"/>
    <xf numFmtId="4" fontId="5" fillId="0" borderId="9" xfId="1" applyNumberFormat="1" applyFont="1" applyFill="1" applyBorder="1" applyAlignment="1"/>
    <xf numFmtId="0" fontId="6" fillId="0" borderId="17" xfId="0" applyFont="1" applyFill="1" applyBorder="1" applyAlignment="1"/>
    <xf numFmtId="0" fontId="6" fillId="0" borderId="9" xfId="0" applyFont="1" applyFill="1" applyBorder="1" applyAlignment="1"/>
    <xf numFmtId="4" fontId="6" fillId="0" borderId="9" xfId="0" applyNumberFormat="1" applyFont="1" applyFill="1" applyBorder="1" applyAlignment="1"/>
    <xf numFmtId="10" fontId="6" fillId="0" borderId="9" xfId="0" applyNumberFormat="1" applyFont="1" applyFill="1" applyBorder="1" applyAlignment="1"/>
    <xf numFmtId="4" fontId="6" fillId="0" borderId="20" xfId="0" applyNumberFormat="1" applyFont="1" applyFill="1" applyBorder="1" applyAlignment="1"/>
    <xf numFmtId="4" fontId="0" fillId="0" borderId="0" xfId="0" applyNumberFormat="1" applyFont="1" applyAlignment="1"/>
    <xf numFmtId="10" fontId="0" fillId="0" borderId="0" xfId="0" applyNumberFormat="1" applyFont="1" applyAlignment="1"/>
    <xf numFmtId="0" fontId="0" fillId="0" borderId="0" xfId="0" applyAlignment="1">
      <alignment wrapText="1"/>
    </xf>
  </cellXfs>
  <cellStyles count="2">
    <cellStyle name="Normal" xfId="0" builtinId="0"/>
    <cellStyle name="Normal_presupuesto de gasto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281940</xdr:colOff>
      <xdr:row>46</xdr:row>
      <xdr:rowOff>99060</xdr:rowOff>
    </xdr:to>
    <xdr:sp macro="" textlink="">
      <xdr:nvSpPr>
        <xdr:cNvPr id="2049" name="Rectangle 14" hidden="1"/>
        <xdr:cNvSpPr>
          <a:spLocks noSelect="1" noChangeArrowheads="1"/>
        </xdr:cNvSpPr>
      </xdr:nvSpPr>
      <xdr:spPr bwMode="auto">
        <a:xfrm>
          <a:off x="0" y="0"/>
          <a:ext cx="690372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opLeftCell="A88" workbookViewId="0">
      <selection sqref="A1:G122"/>
    </sheetView>
  </sheetViews>
  <sheetFormatPr baseColWidth="10" defaultColWidth="14.42578125" defaultRowHeight="15" customHeight="1" x14ac:dyDescent="0.2"/>
  <cols>
    <col min="1" max="1" width="7.140625" customWidth="1"/>
    <col min="2" max="2" width="10.42578125" hidden="1" customWidth="1"/>
    <col min="3" max="3" width="44.7109375" customWidth="1"/>
    <col min="4" max="4" width="12.28515625" customWidth="1"/>
    <col min="5" max="5" width="11.28515625" bestFit="1" customWidth="1"/>
    <col min="6" max="6" width="6.85546875" bestFit="1" customWidth="1"/>
    <col min="7" max="7" width="9.85546875" bestFit="1" customWidth="1"/>
    <col min="8" max="8" width="10" customWidth="1"/>
    <col min="9" max="9" width="13.42578125" customWidth="1"/>
    <col min="10" max="22" width="10" customWidth="1"/>
  </cols>
  <sheetData>
    <row r="1" spans="1:7" ht="15.75" customHeight="1" thickBot="1" x14ac:dyDescent="0.3">
      <c r="A1" s="2" t="s">
        <v>296</v>
      </c>
      <c r="B1" s="4"/>
      <c r="C1" s="4"/>
      <c r="D1" s="9"/>
      <c r="E1" s="15"/>
      <c r="F1" s="17"/>
      <c r="G1" s="17"/>
    </row>
    <row r="2" spans="1:7" ht="15.75" customHeight="1" thickBot="1" x14ac:dyDescent="0.3">
      <c r="A2" s="18"/>
      <c r="B2" s="18"/>
      <c r="C2" s="18"/>
      <c r="D2" s="12"/>
    </row>
    <row r="3" spans="1:7" ht="15.75" customHeight="1" thickBot="1" x14ac:dyDescent="0.3">
      <c r="A3" s="20"/>
      <c r="B3" s="20"/>
      <c r="C3" s="27" t="s">
        <v>9</v>
      </c>
      <c r="D3" s="24"/>
      <c r="E3" s="17"/>
      <c r="F3" s="17"/>
      <c r="G3" s="17"/>
    </row>
    <row r="4" spans="1:7" ht="12.75" customHeight="1" x14ac:dyDescent="0.2">
      <c r="A4" s="17"/>
      <c r="B4" s="17"/>
      <c r="C4" s="17"/>
      <c r="D4" s="17"/>
      <c r="E4" s="17"/>
      <c r="F4" s="17"/>
      <c r="G4" s="17"/>
    </row>
    <row r="5" spans="1:7" ht="12.75" customHeight="1" x14ac:dyDescent="0.2">
      <c r="A5" s="17"/>
      <c r="B5" s="17"/>
      <c r="C5" s="17"/>
      <c r="D5" s="17"/>
      <c r="E5" s="17"/>
      <c r="F5" s="17"/>
      <c r="G5" s="17"/>
    </row>
    <row r="6" spans="1:7" ht="12.75" customHeight="1" x14ac:dyDescent="0.2">
      <c r="A6" s="20"/>
      <c r="B6" s="20"/>
      <c r="C6" s="20"/>
      <c r="D6" s="24"/>
      <c r="E6" s="24"/>
      <c r="F6" s="17"/>
      <c r="G6" s="17"/>
    </row>
    <row r="7" spans="1:7" ht="12.75" customHeight="1" x14ac:dyDescent="0.2">
      <c r="A7" s="29" t="s">
        <v>12</v>
      </c>
      <c r="B7" s="29" t="s">
        <v>15</v>
      </c>
      <c r="C7" s="29" t="s">
        <v>16</v>
      </c>
      <c r="D7" s="31">
        <v>2018</v>
      </c>
      <c r="E7" s="31">
        <v>2019</v>
      </c>
      <c r="F7" s="37" t="s">
        <v>20</v>
      </c>
      <c r="G7" s="37" t="s">
        <v>18</v>
      </c>
    </row>
    <row r="8" spans="1:7" ht="12.75" customHeight="1" x14ac:dyDescent="0.2">
      <c r="A8" s="39">
        <v>31000</v>
      </c>
      <c r="B8" s="39">
        <v>31000</v>
      </c>
      <c r="C8" s="39" t="s">
        <v>22</v>
      </c>
      <c r="D8" s="41">
        <v>50000</v>
      </c>
      <c r="E8" s="41">
        <v>25000</v>
      </c>
      <c r="F8" s="44">
        <f>G8/D8</f>
        <v>-0.5</v>
      </c>
      <c r="G8" s="46">
        <f>E8-D8</f>
        <v>-25000</v>
      </c>
    </row>
    <row r="9" spans="1:7" ht="12.75" customHeight="1" x14ac:dyDescent="0.2">
      <c r="A9" s="39">
        <v>31100</v>
      </c>
      <c r="B9" s="39">
        <v>31100</v>
      </c>
      <c r="C9" s="39" t="s">
        <v>25</v>
      </c>
      <c r="D9" s="41">
        <v>50</v>
      </c>
      <c r="E9" s="41">
        <v>50</v>
      </c>
      <c r="F9" s="44">
        <f>G9/D9</f>
        <v>0</v>
      </c>
      <c r="G9" s="46">
        <f>E9-D9</f>
        <v>0</v>
      </c>
    </row>
    <row r="10" spans="1:7" ht="13.5" customHeight="1" thickBot="1" x14ac:dyDescent="0.25">
      <c r="A10" s="49"/>
      <c r="B10" s="49"/>
      <c r="C10" s="49"/>
      <c r="D10" s="51"/>
      <c r="E10" s="51"/>
      <c r="F10" s="53"/>
      <c r="G10" s="54"/>
    </row>
    <row r="11" spans="1:7" ht="12.75" customHeight="1" x14ac:dyDescent="0.2">
      <c r="A11" s="49"/>
      <c r="B11" s="49"/>
      <c r="C11" s="55" t="s">
        <v>29</v>
      </c>
      <c r="D11" s="58"/>
      <c r="E11" s="58"/>
      <c r="F11" s="62"/>
      <c r="G11" s="63">
        <f>E11-D11</f>
        <v>0</v>
      </c>
    </row>
    <row r="12" spans="1:7" ht="13.5" customHeight="1" thickBot="1" x14ac:dyDescent="0.25">
      <c r="A12" s="49"/>
      <c r="B12" s="49"/>
      <c r="C12" s="65" t="s">
        <v>33</v>
      </c>
      <c r="D12" s="66">
        <f>SUM(D8:D9)</f>
        <v>50050</v>
      </c>
      <c r="E12" s="66">
        <f>SUM(E8:E9)</f>
        <v>25050</v>
      </c>
      <c r="F12" s="68">
        <f>G12/D12</f>
        <v>-0.49950049950049952</v>
      </c>
      <c r="G12" s="70">
        <f>E12-D12</f>
        <v>-25000</v>
      </c>
    </row>
    <row r="13" spans="1:7" ht="12.75" customHeight="1" x14ac:dyDescent="0.2">
      <c r="A13" s="49"/>
      <c r="B13" s="49"/>
      <c r="C13" s="72"/>
      <c r="D13" s="73"/>
      <c r="E13" s="73"/>
      <c r="F13" s="53"/>
      <c r="G13" s="54"/>
    </row>
    <row r="14" spans="1:7" ht="12.75" customHeight="1" x14ac:dyDescent="0.2">
      <c r="A14" s="39">
        <v>62601</v>
      </c>
      <c r="B14" s="39">
        <v>62601</v>
      </c>
      <c r="C14" s="39" t="s">
        <v>40</v>
      </c>
      <c r="D14" s="41">
        <v>0</v>
      </c>
      <c r="E14" s="41">
        <v>0</v>
      </c>
      <c r="F14" s="44"/>
      <c r="G14" s="46">
        <f>E14-D14</f>
        <v>0</v>
      </c>
    </row>
    <row r="15" spans="1:7" ht="13.5" customHeight="1" thickBot="1" x14ac:dyDescent="0.25">
      <c r="A15" s="49"/>
      <c r="B15" s="49"/>
      <c r="C15" s="49"/>
      <c r="D15" s="51"/>
      <c r="E15" s="51"/>
      <c r="F15" s="53"/>
      <c r="G15" s="54"/>
    </row>
    <row r="16" spans="1:7" ht="12.75" customHeight="1" x14ac:dyDescent="0.2">
      <c r="A16" s="49"/>
      <c r="B16" s="49"/>
      <c r="C16" s="55" t="s">
        <v>42</v>
      </c>
      <c r="D16" s="58"/>
      <c r="E16" s="58"/>
      <c r="F16" s="62"/>
      <c r="G16" s="63">
        <f>E16-D16</f>
        <v>0</v>
      </c>
    </row>
    <row r="17" spans="1:7" ht="13.5" customHeight="1" thickBot="1" x14ac:dyDescent="0.25">
      <c r="A17" s="49"/>
      <c r="B17" s="49"/>
      <c r="C17" s="65" t="s">
        <v>43</v>
      </c>
      <c r="D17" s="66">
        <f>SUM(D13:D14)</f>
        <v>0</v>
      </c>
      <c r="E17" s="66">
        <v>0</v>
      </c>
      <c r="F17" s="68"/>
      <c r="G17" s="70">
        <f>E17-D17</f>
        <v>0</v>
      </c>
    </row>
    <row r="18" spans="1:7" ht="12.75" customHeight="1" x14ac:dyDescent="0.2">
      <c r="A18" s="49"/>
      <c r="B18" s="49"/>
      <c r="C18" s="72"/>
      <c r="D18" s="73"/>
      <c r="E18" s="73"/>
      <c r="F18" s="53"/>
      <c r="G18" s="54"/>
    </row>
    <row r="19" spans="1:7" ht="12.75" customHeight="1" x14ac:dyDescent="0.2">
      <c r="A19" s="49"/>
      <c r="B19" s="49"/>
      <c r="C19" s="72"/>
      <c r="D19" s="73"/>
      <c r="E19" s="73"/>
      <c r="F19" s="53"/>
      <c r="G19" s="54"/>
    </row>
    <row r="20" spans="1:7" ht="12.75" customHeight="1" x14ac:dyDescent="0.2">
      <c r="A20" s="39">
        <v>22200</v>
      </c>
      <c r="B20" s="39">
        <v>22200</v>
      </c>
      <c r="C20" s="39" t="s">
        <v>47</v>
      </c>
      <c r="D20" s="41">
        <v>6</v>
      </c>
      <c r="E20" s="41">
        <v>6</v>
      </c>
      <c r="F20" s="44">
        <f t="shared" ref="F20:F25" si="0">G20/D20</f>
        <v>0</v>
      </c>
      <c r="G20" s="46">
        <f t="shared" ref="G20:G25" si="1">E20-D20</f>
        <v>0</v>
      </c>
    </row>
    <row r="21" spans="1:7" ht="12.75" customHeight="1" x14ac:dyDescent="0.2">
      <c r="A21" s="39">
        <v>22601</v>
      </c>
      <c r="B21" s="39">
        <v>22601</v>
      </c>
      <c r="C21" s="39" t="s">
        <v>49</v>
      </c>
      <c r="D21" s="41">
        <v>100</v>
      </c>
      <c r="E21" s="41">
        <v>100</v>
      </c>
      <c r="F21" s="44">
        <f t="shared" si="0"/>
        <v>0</v>
      </c>
      <c r="G21" s="46">
        <f t="shared" si="1"/>
        <v>0</v>
      </c>
    </row>
    <row r="22" spans="1:7" ht="12.75" customHeight="1" x14ac:dyDescent="0.2">
      <c r="A22" s="39">
        <v>23000</v>
      </c>
      <c r="B22" s="39">
        <v>23000</v>
      </c>
      <c r="C22" s="39" t="s">
        <v>50</v>
      </c>
      <c r="D22" s="41">
        <v>200</v>
      </c>
      <c r="E22" s="41">
        <v>200</v>
      </c>
      <c r="F22" s="44">
        <f t="shared" si="0"/>
        <v>0</v>
      </c>
      <c r="G22" s="46">
        <f t="shared" si="1"/>
        <v>0</v>
      </c>
    </row>
    <row r="23" spans="1:7" ht="12.75" customHeight="1" x14ac:dyDescent="0.2">
      <c r="A23" s="39">
        <v>23100</v>
      </c>
      <c r="B23" s="39">
        <v>23100</v>
      </c>
      <c r="C23" s="39" t="s">
        <v>52</v>
      </c>
      <c r="D23" s="41">
        <v>4000</v>
      </c>
      <c r="E23" s="41">
        <v>4000</v>
      </c>
      <c r="F23" s="44">
        <f t="shared" si="0"/>
        <v>0</v>
      </c>
      <c r="G23" s="46">
        <f t="shared" si="1"/>
        <v>0</v>
      </c>
    </row>
    <row r="24" spans="1:7" ht="12.75" customHeight="1" x14ac:dyDescent="0.2">
      <c r="A24" s="39">
        <v>23300</v>
      </c>
      <c r="B24" s="39">
        <v>23300</v>
      </c>
      <c r="C24" s="39" t="s">
        <v>53</v>
      </c>
      <c r="D24" s="41">
        <v>75000</v>
      </c>
      <c r="E24" s="41">
        <v>70000</v>
      </c>
      <c r="F24" s="44">
        <f t="shared" si="0"/>
        <v>-6.6666666666666666E-2</v>
      </c>
      <c r="G24" s="46">
        <f t="shared" si="1"/>
        <v>-5000</v>
      </c>
    </row>
    <row r="25" spans="1:7" ht="12.75" customHeight="1" x14ac:dyDescent="0.2">
      <c r="A25" s="39">
        <v>62501</v>
      </c>
      <c r="B25" s="39">
        <v>62501</v>
      </c>
      <c r="C25" s="39" t="s">
        <v>54</v>
      </c>
      <c r="D25" s="41">
        <v>50</v>
      </c>
      <c r="E25" s="41">
        <v>50</v>
      </c>
      <c r="F25" s="44">
        <f t="shared" si="0"/>
        <v>0</v>
      </c>
      <c r="G25" s="46">
        <f t="shared" si="1"/>
        <v>0</v>
      </c>
    </row>
    <row r="26" spans="1:7" ht="13.5" customHeight="1" thickBot="1" x14ac:dyDescent="0.25">
      <c r="A26" s="49"/>
      <c r="B26" s="49"/>
      <c r="C26" s="49"/>
      <c r="D26" s="51"/>
      <c r="E26" s="51"/>
      <c r="F26" s="53"/>
      <c r="G26" s="54"/>
    </row>
    <row r="27" spans="1:7" ht="12.75" customHeight="1" x14ac:dyDescent="0.2">
      <c r="A27" s="49"/>
      <c r="B27" s="49"/>
      <c r="C27" s="55" t="s">
        <v>55</v>
      </c>
      <c r="D27" s="58"/>
      <c r="E27" s="58"/>
      <c r="F27" s="62"/>
      <c r="G27" s="63">
        <f>E27-D27</f>
        <v>0</v>
      </c>
    </row>
    <row r="28" spans="1:7" ht="13.5" customHeight="1" thickBot="1" x14ac:dyDescent="0.25">
      <c r="A28" s="49"/>
      <c r="B28" s="49"/>
      <c r="C28" s="65" t="s">
        <v>56</v>
      </c>
      <c r="D28" s="66">
        <f>SUM(D20:D25)</f>
        <v>79356</v>
      </c>
      <c r="E28" s="66">
        <f>SUM(E20:E25)</f>
        <v>74356</v>
      </c>
      <c r="F28" s="68">
        <f>G28/D28</f>
        <v>-6.3007208024598013E-2</v>
      </c>
      <c r="G28" s="70">
        <f>E28-D28</f>
        <v>-5000</v>
      </c>
    </row>
    <row r="29" spans="1:7" ht="12.75" customHeight="1" x14ac:dyDescent="0.2">
      <c r="A29" s="49"/>
      <c r="B29" s="49"/>
      <c r="C29" s="72"/>
      <c r="D29" s="73"/>
      <c r="E29" s="73"/>
      <c r="F29" s="89"/>
      <c r="G29" s="90"/>
    </row>
    <row r="30" spans="1:7" ht="12.75" customHeight="1" x14ac:dyDescent="0.2">
      <c r="A30" s="49"/>
      <c r="B30" s="49"/>
      <c r="C30" s="49"/>
      <c r="D30" s="51"/>
      <c r="E30" s="51"/>
      <c r="F30" s="53"/>
      <c r="G30" s="54"/>
    </row>
    <row r="31" spans="1:7" ht="12.75" customHeight="1" x14ac:dyDescent="0.2">
      <c r="A31" s="49"/>
      <c r="B31" s="49"/>
      <c r="C31" s="49"/>
      <c r="D31" s="51"/>
      <c r="E31" s="51"/>
      <c r="F31" s="53"/>
      <c r="G31" s="54"/>
    </row>
    <row r="32" spans="1:7" ht="12.75" customHeight="1" x14ac:dyDescent="0.2">
      <c r="A32" s="39">
        <v>50000</v>
      </c>
      <c r="B32" s="39"/>
      <c r="C32" s="39" t="s">
        <v>57</v>
      </c>
      <c r="D32" s="41">
        <v>326000</v>
      </c>
      <c r="E32" s="41">
        <v>354000</v>
      </c>
      <c r="F32" s="44"/>
      <c r="G32" s="46">
        <f>E32-D32</f>
        <v>28000</v>
      </c>
    </row>
    <row r="33" spans="1:9" ht="12.75" customHeight="1" thickBot="1" x14ac:dyDescent="0.25">
      <c r="A33" s="49"/>
      <c r="B33" s="49"/>
      <c r="C33" s="49"/>
      <c r="D33" s="51"/>
      <c r="E33" s="51"/>
      <c r="F33" s="53"/>
      <c r="G33" s="54"/>
    </row>
    <row r="34" spans="1:9" ht="12.75" customHeight="1" x14ac:dyDescent="0.2">
      <c r="A34" s="49"/>
      <c r="B34" s="49"/>
      <c r="C34" s="55" t="s">
        <v>59</v>
      </c>
      <c r="D34" s="58"/>
      <c r="E34" s="58"/>
      <c r="F34" s="62"/>
      <c r="G34" s="63">
        <f>E34-D34</f>
        <v>0</v>
      </c>
    </row>
    <row r="35" spans="1:9" ht="12.75" customHeight="1" thickBot="1" x14ac:dyDescent="0.25">
      <c r="A35" s="49"/>
      <c r="B35" s="49"/>
      <c r="C35" s="65" t="s">
        <v>61</v>
      </c>
      <c r="D35" s="66">
        <f>D32</f>
        <v>326000</v>
      </c>
      <c r="E35" s="66">
        <v>354000</v>
      </c>
      <c r="F35" s="67">
        <f>(E35-D35)/D35</f>
        <v>8.5889570552147243E-2</v>
      </c>
      <c r="G35" s="66">
        <f>E35-D35</f>
        <v>28000</v>
      </c>
    </row>
    <row r="36" spans="1:9" ht="12.75" customHeight="1" x14ac:dyDescent="0.2">
      <c r="A36" s="49"/>
      <c r="B36" s="49"/>
      <c r="C36" s="49"/>
      <c r="D36" s="51"/>
      <c r="E36" s="51"/>
      <c r="F36" s="53"/>
      <c r="G36" s="54"/>
    </row>
    <row r="37" spans="1:9" ht="12.75" customHeight="1" x14ac:dyDescent="0.2">
      <c r="A37" s="49"/>
      <c r="B37" s="49"/>
      <c r="C37" s="49"/>
      <c r="D37" s="51"/>
      <c r="E37" s="51"/>
      <c r="F37" s="53"/>
      <c r="G37" s="54"/>
    </row>
    <row r="38" spans="1:9" ht="12.75" customHeight="1" x14ac:dyDescent="0.2">
      <c r="A38" s="49"/>
      <c r="B38" s="49"/>
      <c r="C38" s="72"/>
      <c r="D38" s="73"/>
      <c r="E38" s="73"/>
      <c r="F38" s="53"/>
      <c r="G38" s="54"/>
    </row>
    <row r="39" spans="1:9" ht="12.75" customHeight="1" x14ac:dyDescent="0.2">
      <c r="A39" s="49"/>
      <c r="B39" s="49"/>
      <c r="C39" s="49"/>
      <c r="D39" s="51"/>
      <c r="E39" s="51"/>
      <c r="F39" s="53"/>
      <c r="G39" s="54"/>
    </row>
    <row r="40" spans="1:9" ht="12.75" customHeight="1" x14ac:dyDescent="0.2">
      <c r="A40" s="39">
        <v>12000</v>
      </c>
      <c r="B40" s="39">
        <v>12000</v>
      </c>
      <c r="C40" s="39" t="s">
        <v>64</v>
      </c>
      <c r="D40" s="41">
        <v>1898971.97</v>
      </c>
      <c r="E40" s="159">
        <v>1950350.31</v>
      </c>
      <c r="F40" s="44">
        <f>G40/D40</f>
        <v>2.7055870656163546E-2</v>
      </c>
      <c r="G40" s="46">
        <f t="shared" ref="G40:G71" si="2">E40-D40</f>
        <v>51378.340000000084</v>
      </c>
    </row>
    <row r="41" spans="1:9" ht="12.75" customHeight="1" x14ac:dyDescent="0.2">
      <c r="A41" s="39">
        <v>12100</v>
      </c>
      <c r="B41" s="39">
        <v>12100</v>
      </c>
      <c r="C41" s="39" t="s">
        <v>65</v>
      </c>
      <c r="D41" s="41">
        <v>2455079.0099999998</v>
      </c>
      <c r="E41" s="159">
        <v>2539208.4500000002</v>
      </c>
      <c r="F41" s="44">
        <f>G41/D41</f>
        <v>3.4267508156489192E-2</v>
      </c>
      <c r="G41" s="46">
        <f t="shared" si="2"/>
        <v>84129.44000000041</v>
      </c>
    </row>
    <row r="42" spans="1:9" ht="12.75" customHeight="1" x14ac:dyDescent="0.2">
      <c r="A42" s="96">
        <v>12006</v>
      </c>
      <c r="B42" s="96"/>
      <c r="C42" s="96" t="s">
        <v>66</v>
      </c>
      <c r="D42" s="41">
        <v>288736.57</v>
      </c>
      <c r="E42" s="159">
        <v>314305.56</v>
      </c>
      <c r="F42" s="44">
        <f>G42/D42</f>
        <v>8.8554733472105698E-2</v>
      </c>
      <c r="G42" s="46">
        <f t="shared" si="2"/>
        <v>25568.989999999991</v>
      </c>
    </row>
    <row r="43" spans="1:9" ht="12.75" customHeight="1" x14ac:dyDescent="0.2">
      <c r="A43" s="39">
        <v>13000</v>
      </c>
      <c r="B43" s="39">
        <v>13000</v>
      </c>
      <c r="C43" s="39" t="s">
        <v>67</v>
      </c>
      <c r="D43" s="41">
        <v>73077.23</v>
      </c>
      <c r="E43" s="159">
        <v>74623.350000000006</v>
      </c>
      <c r="F43" s="44">
        <f>G43/D43</f>
        <v>2.1157342718108089E-2</v>
      </c>
      <c r="G43" s="46">
        <f t="shared" si="2"/>
        <v>1546.1200000000099</v>
      </c>
    </row>
    <row r="44" spans="1:9" ht="12.75" customHeight="1" x14ac:dyDescent="0.2">
      <c r="A44" s="39">
        <v>13001</v>
      </c>
      <c r="B44" s="39"/>
      <c r="C44" s="39" t="s">
        <v>68</v>
      </c>
      <c r="D44" s="41">
        <v>0</v>
      </c>
      <c r="E44" s="159">
        <v>0</v>
      </c>
      <c r="F44" s="44"/>
      <c r="G44" s="46">
        <f t="shared" si="2"/>
        <v>0</v>
      </c>
    </row>
    <row r="45" spans="1:9" ht="12.75" customHeight="1" x14ac:dyDescent="0.2">
      <c r="A45" s="39">
        <v>13100</v>
      </c>
      <c r="B45" s="39">
        <v>13100</v>
      </c>
      <c r="C45" s="39" t="s">
        <v>69</v>
      </c>
      <c r="D45" s="41">
        <v>0</v>
      </c>
      <c r="E45" s="159">
        <v>0</v>
      </c>
      <c r="F45" s="44"/>
      <c r="G45" s="46">
        <f t="shared" si="2"/>
        <v>0</v>
      </c>
    </row>
    <row r="46" spans="1:9" ht="12.75" customHeight="1" x14ac:dyDescent="0.2">
      <c r="A46" s="39">
        <v>15000</v>
      </c>
      <c r="B46" s="39" t="s">
        <v>70</v>
      </c>
      <c r="C46" s="39" t="s">
        <v>70</v>
      </c>
      <c r="D46" s="41">
        <v>437923.18</v>
      </c>
      <c r="E46" s="159">
        <v>445039.43</v>
      </c>
      <c r="F46" s="44">
        <f t="shared" ref="F46:F67" si="3">G46/D46</f>
        <v>1.6249996175128251E-2</v>
      </c>
      <c r="G46" s="46">
        <f t="shared" si="2"/>
        <v>7116.25</v>
      </c>
      <c r="I46" s="99"/>
    </row>
    <row r="47" spans="1:9" ht="12.75" customHeight="1" x14ac:dyDescent="0.2">
      <c r="A47" s="39">
        <v>16000</v>
      </c>
      <c r="B47" s="39"/>
      <c r="C47" s="39" t="s">
        <v>71</v>
      </c>
      <c r="D47" s="41">
        <v>1414759.43</v>
      </c>
      <c r="E47" s="159">
        <v>1404007.42</v>
      </c>
      <c r="F47" s="44">
        <f t="shared" si="3"/>
        <v>-7.5998857275685451E-3</v>
      </c>
      <c r="G47" s="46">
        <f t="shared" si="2"/>
        <v>-10752.010000000009</v>
      </c>
    </row>
    <row r="48" spans="1:9" ht="12.75" customHeight="1" x14ac:dyDescent="0.2">
      <c r="A48" s="39">
        <v>20200</v>
      </c>
      <c r="B48" s="39"/>
      <c r="C48" s="39" t="s">
        <v>72</v>
      </c>
      <c r="D48" s="41">
        <v>7900</v>
      </c>
      <c r="E48" s="159">
        <v>8000</v>
      </c>
      <c r="F48" s="44">
        <f t="shared" si="3"/>
        <v>1.2658227848101266E-2</v>
      </c>
      <c r="G48" s="46">
        <f t="shared" si="2"/>
        <v>100</v>
      </c>
      <c r="I48" s="99"/>
    </row>
    <row r="49" spans="1:7" ht="12.75" customHeight="1" x14ac:dyDescent="0.2">
      <c r="A49" s="39">
        <v>20400</v>
      </c>
      <c r="B49" s="39">
        <v>20400</v>
      </c>
      <c r="C49" s="39" t="s">
        <v>73</v>
      </c>
      <c r="D49" s="41">
        <v>120.19</v>
      </c>
      <c r="E49" s="159">
        <v>120.19</v>
      </c>
      <c r="F49" s="44">
        <f t="shared" si="3"/>
        <v>0</v>
      </c>
      <c r="G49" s="46">
        <f t="shared" si="2"/>
        <v>0</v>
      </c>
    </row>
    <row r="50" spans="1:7" ht="12.75" customHeight="1" x14ac:dyDescent="0.2">
      <c r="A50" s="39">
        <v>21200</v>
      </c>
      <c r="B50" s="39"/>
      <c r="C50" s="39" t="s">
        <v>72</v>
      </c>
      <c r="D50" s="41">
        <v>60000</v>
      </c>
      <c r="E50" s="159">
        <v>60000</v>
      </c>
      <c r="F50" s="44">
        <f t="shared" si="3"/>
        <v>0</v>
      </c>
      <c r="G50" s="46">
        <f t="shared" si="2"/>
        <v>0</v>
      </c>
    </row>
    <row r="51" spans="1:7" ht="12.75" customHeight="1" x14ac:dyDescent="0.2">
      <c r="A51" s="39">
        <v>21300</v>
      </c>
      <c r="B51" s="39">
        <v>21300</v>
      </c>
      <c r="C51" s="39" t="s">
        <v>77</v>
      </c>
      <c r="D51" s="41">
        <v>5000</v>
      </c>
      <c r="E51" s="159">
        <v>6000</v>
      </c>
      <c r="F51" s="44">
        <f t="shared" si="3"/>
        <v>0.2</v>
      </c>
      <c r="G51" s="46">
        <f t="shared" si="2"/>
        <v>1000</v>
      </c>
    </row>
    <row r="52" spans="1:7" ht="12.75" customHeight="1" x14ac:dyDescent="0.2">
      <c r="A52" s="39">
        <v>21400</v>
      </c>
      <c r="B52" s="39"/>
      <c r="C52" s="39" t="s">
        <v>78</v>
      </c>
      <c r="D52" s="41">
        <v>100</v>
      </c>
      <c r="E52" s="159">
        <v>100</v>
      </c>
      <c r="F52" s="44">
        <f t="shared" si="3"/>
        <v>0</v>
      </c>
      <c r="G52" s="46">
        <f t="shared" si="2"/>
        <v>0</v>
      </c>
    </row>
    <row r="53" spans="1:7" ht="12.75" customHeight="1" x14ac:dyDescent="0.2">
      <c r="A53" s="39">
        <v>21500</v>
      </c>
      <c r="B53" s="39">
        <v>21500</v>
      </c>
      <c r="C53" s="39" t="s">
        <v>79</v>
      </c>
      <c r="D53" s="41">
        <v>7100</v>
      </c>
      <c r="E53" s="159">
        <v>8000</v>
      </c>
      <c r="F53" s="44">
        <f t="shared" si="3"/>
        <v>0.12676056338028169</v>
      </c>
      <c r="G53" s="46">
        <f t="shared" si="2"/>
        <v>900</v>
      </c>
    </row>
    <row r="54" spans="1:7" ht="12.75" customHeight="1" x14ac:dyDescent="0.2">
      <c r="A54" s="39">
        <v>21600</v>
      </c>
      <c r="B54" s="39">
        <v>21600</v>
      </c>
      <c r="C54" s="39" t="s">
        <v>81</v>
      </c>
      <c r="D54" s="41">
        <v>89200</v>
      </c>
      <c r="E54" s="159">
        <v>90000</v>
      </c>
      <c r="F54" s="44">
        <f t="shared" si="3"/>
        <v>8.9686098654708519E-3</v>
      </c>
      <c r="G54" s="46">
        <f t="shared" si="2"/>
        <v>800</v>
      </c>
    </row>
    <row r="55" spans="1:7" ht="12.75" customHeight="1" x14ac:dyDescent="0.2">
      <c r="A55" s="39">
        <v>21900</v>
      </c>
      <c r="B55" s="39">
        <v>21900</v>
      </c>
      <c r="C55" s="39" t="s">
        <v>82</v>
      </c>
      <c r="D55" s="41">
        <v>50</v>
      </c>
      <c r="E55" s="159">
        <v>50</v>
      </c>
      <c r="F55" s="44">
        <f t="shared" si="3"/>
        <v>0</v>
      </c>
      <c r="G55" s="46">
        <f t="shared" si="2"/>
        <v>0</v>
      </c>
    </row>
    <row r="56" spans="1:7" ht="12.75" customHeight="1" x14ac:dyDescent="0.2">
      <c r="A56" s="39">
        <v>22000</v>
      </c>
      <c r="B56" s="39">
        <v>22000</v>
      </c>
      <c r="C56" s="39" t="s">
        <v>85</v>
      </c>
      <c r="D56" s="41">
        <v>25000</v>
      </c>
      <c r="E56" s="159">
        <v>25000</v>
      </c>
      <c r="F56" s="44">
        <f t="shared" si="3"/>
        <v>0</v>
      </c>
      <c r="G56" s="46">
        <f t="shared" si="2"/>
        <v>0</v>
      </c>
    </row>
    <row r="57" spans="1:7" ht="12.75" customHeight="1" x14ac:dyDescent="0.2">
      <c r="A57" s="39">
        <v>22001</v>
      </c>
      <c r="B57" s="39">
        <v>22001</v>
      </c>
      <c r="C57" s="39" t="s">
        <v>87</v>
      </c>
      <c r="D57" s="41">
        <v>9000</v>
      </c>
      <c r="E57" s="159">
        <v>12000</v>
      </c>
      <c r="F57" s="44">
        <f t="shared" si="3"/>
        <v>0.33333333333333331</v>
      </c>
      <c r="G57" s="46">
        <f t="shared" si="2"/>
        <v>3000</v>
      </c>
    </row>
    <row r="58" spans="1:7" ht="12.75" customHeight="1" x14ac:dyDescent="0.2">
      <c r="A58" s="39">
        <v>22002</v>
      </c>
      <c r="B58" s="39">
        <v>22002</v>
      </c>
      <c r="C58" s="39" t="s">
        <v>88</v>
      </c>
      <c r="D58" s="41">
        <v>49600</v>
      </c>
      <c r="E58" s="159">
        <v>50000</v>
      </c>
      <c r="F58" s="44">
        <f t="shared" si="3"/>
        <v>8.0645161290322578E-3</v>
      </c>
      <c r="G58" s="46">
        <f t="shared" si="2"/>
        <v>400</v>
      </c>
    </row>
    <row r="59" spans="1:7" ht="12.75" customHeight="1" x14ac:dyDescent="0.2">
      <c r="A59" s="39">
        <v>22100</v>
      </c>
      <c r="B59" s="39"/>
      <c r="C59" s="39" t="s">
        <v>90</v>
      </c>
      <c r="D59" s="41">
        <v>21500</v>
      </c>
      <c r="E59" s="159">
        <v>24000</v>
      </c>
      <c r="F59" s="44">
        <f t="shared" si="3"/>
        <v>0.11627906976744186</v>
      </c>
      <c r="G59" s="46">
        <f t="shared" si="2"/>
        <v>2500</v>
      </c>
    </row>
    <row r="60" spans="1:7" ht="12.75" customHeight="1" x14ac:dyDescent="0.2">
      <c r="A60" s="39">
        <v>22101</v>
      </c>
      <c r="B60" s="39">
        <v>22101</v>
      </c>
      <c r="C60" s="39" t="s">
        <v>91</v>
      </c>
      <c r="D60" s="41">
        <v>1500</v>
      </c>
      <c r="E60" s="159">
        <v>2000</v>
      </c>
      <c r="F60" s="44">
        <f t="shared" si="3"/>
        <v>0.33333333333333331</v>
      </c>
      <c r="G60" s="46">
        <f t="shared" si="2"/>
        <v>500</v>
      </c>
    </row>
    <row r="61" spans="1:7" ht="12.75" customHeight="1" x14ac:dyDescent="0.2">
      <c r="A61" s="39">
        <v>22103</v>
      </c>
      <c r="B61" s="39"/>
      <c r="C61" s="39" t="s">
        <v>93</v>
      </c>
      <c r="D61" s="41">
        <v>600</v>
      </c>
      <c r="E61" s="159">
        <v>600</v>
      </c>
      <c r="F61" s="44">
        <f t="shared" si="3"/>
        <v>0</v>
      </c>
      <c r="G61" s="46">
        <f t="shared" si="2"/>
        <v>0</v>
      </c>
    </row>
    <row r="62" spans="1:7" ht="12.75" customHeight="1" x14ac:dyDescent="0.2">
      <c r="A62" s="39">
        <v>22106</v>
      </c>
      <c r="B62" s="39">
        <v>22107</v>
      </c>
      <c r="C62" s="39" t="s">
        <v>94</v>
      </c>
      <c r="D62" s="41">
        <v>20</v>
      </c>
      <c r="E62" s="159">
        <v>20</v>
      </c>
      <c r="F62" s="44">
        <f t="shared" si="3"/>
        <v>0</v>
      </c>
      <c r="G62" s="46">
        <f t="shared" si="2"/>
        <v>0</v>
      </c>
    </row>
    <row r="63" spans="1:7" ht="12.75" customHeight="1" x14ac:dyDescent="0.2">
      <c r="A63" s="39">
        <v>22110</v>
      </c>
      <c r="B63" s="39">
        <v>22108</v>
      </c>
      <c r="C63" s="39" t="s">
        <v>95</v>
      </c>
      <c r="D63" s="41">
        <v>900</v>
      </c>
      <c r="E63" s="159">
        <v>900</v>
      </c>
      <c r="F63" s="44">
        <f t="shared" si="3"/>
        <v>0</v>
      </c>
      <c r="G63" s="46">
        <f t="shared" si="2"/>
        <v>0</v>
      </c>
    </row>
    <row r="64" spans="1:7" ht="12.75" customHeight="1" x14ac:dyDescent="0.2">
      <c r="A64" s="39">
        <v>22200</v>
      </c>
      <c r="B64" s="39">
        <v>22200</v>
      </c>
      <c r="C64" s="39" t="s">
        <v>47</v>
      </c>
      <c r="D64" s="41">
        <v>4600</v>
      </c>
      <c r="E64" s="159">
        <v>6000</v>
      </c>
      <c r="F64" s="44">
        <f t="shared" si="3"/>
        <v>0.30434782608695654</v>
      </c>
      <c r="G64" s="46">
        <f t="shared" si="2"/>
        <v>1400</v>
      </c>
    </row>
    <row r="65" spans="1:7" ht="12.75" customHeight="1" x14ac:dyDescent="0.2">
      <c r="A65" s="39">
        <v>22201</v>
      </c>
      <c r="B65" s="39">
        <v>22201</v>
      </c>
      <c r="C65" s="39" t="s">
        <v>97</v>
      </c>
      <c r="D65" s="41">
        <v>920000</v>
      </c>
      <c r="E65" s="159">
        <v>920000</v>
      </c>
      <c r="F65" s="44">
        <f t="shared" si="3"/>
        <v>0</v>
      </c>
      <c r="G65" s="46">
        <f t="shared" si="2"/>
        <v>0</v>
      </c>
    </row>
    <row r="66" spans="1:7" ht="12.75" customHeight="1" x14ac:dyDescent="0.2">
      <c r="A66" s="39">
        <v>22202</v>
      </c>
      <c r="B66" s="39">
        <v>22202</v>
      </c>
      <c r="C66" s="39" t="s">
        <v>99</v>
      </c>
      <c r="D66" s="41">
        <v>6</v>
      </c>
      <c r="E66" s="159">
        <v>6</v>
      </c>
      <c r="F66" s="44">
        <f t="shared" si="3"/>
        <v>0</v>
      </c>
      <c r="G66" s="46">
        <f t="shared" si="2"/>
        <v>0</v>
      </c>
    </row>
    <row r="67" spans="1:7" ht="12.75" customHeight="1" x14ac:dyDescent="0.2">
      <c r="A67" s="39">
        <v>22203</v>
      </c>
      <c r="B67" s="39">
        <v>22204</v>
      </c>
      <c r="C67" s="39" t="s">
        <v>100</v>
      </c>
      <c r="D67" s="41">
        <v>283000</v>
      </c>
      <c r="E67" s="159">
        <v>283000</v>
      </c>
      <c r="F67" s="44">
        <f t="shared" si="3"/>
        <v>0</v>
      </c>
      <c r="G67" s="46">
        <f t="shared" si="2"/>
        <v>0</v>
      </c>
    </row>
    <row r="68" spans="1:7" ht="12.75" customHeight="1" x14ac:dyDescent="0.2">
      <c r="A68" s="39">
        <v>22204</v>
      </c>
      <c r="B68" s="39">
        <v>22203</v>
      </c>
      <c r="C68" s="39" t="s">
        <v>101</v>
      </c>
      <c r="D68" s="41">
        <v>0</v>
      </c>
      <c r="E68" s="159">
        <v>0</v>
      </c>
      <c r="F68" s="44"/>
      <c r="G68" s="46">
        <f t="shared" si="2"/>
        <v>0</v>
      </c>
    </row>
    <row r="69" spans="1:7" ht="12.75" customHeight="1" x14ac:dyDescent="0.2">
      <c r="A69" s="39">
        <v>22300</v>
      </c>
      <c r="B69" s="39"/>
      <c r="C69" s="39" t="s">
        <v>103</v>
      </c>
      <c r="D69" s="41">
        <v>100</v>
      </c>
      <c r="E69" s="159">
        <v>50</v>
      </c>
      <c r="F69" s="44">
        <f t="shared" ref="F69:F88" si="4">G69/D69</f>
        <v>-0.5</v>
      </c>
      <c r="G69" s="46">
        <f t="shared" si="2"/>
        <v>-50</v>
      </c>
    </row>
    <row r="70" spans="1:7" ht="12.75" customHeight="1" x14ac:dyDescent="0.2">
      <c r="A70" s="39">
        <v>22400</v>
      </c>
      <c r="B70" s="39">
        <v>22400</v>
      </c>
      <c r="C70" s="39" t="s">
        <v>105</v>
      </c>
      <c r="D70" s="41">
        <v>10000</v>
      </c>
      <c r="E70" s="159">
        <v>10000</v>
      </c>
      <c r="F70" s="44">
        <f t="shared" si="4"/>
        <v>0</v>
      </c>
      <c r="G70" s="46">
        <f t="shared" si="2"/>
        <v>0</v>
      </c>
    </row>
    <row r="71" spans="1:7" ht="12.75" customHeight="1" x14ac:dyDescent="0.2">
      <c r="A71" s="39">
        <v>22500</v>
      </c>
      <c r="B71" s="39"/>
      <c r="C71" s="39" t="s">
        <v>107</v>
      </c>
      <c r="D71" s="41">
        <v>6</v>
      </c>
      <c r="E71" s="159">
        <v>6</v>
      </c>
      <c r="F71" s="44">
        <f t="shared" si="4"/>
        <v>0</v>
      </c>
      <c r="G71" s="46">
        <f t="shared" si="2"/>
        <v>0</v>
      </c>
    </row>
    <row r="72" spans="1:7" ht="12.75" customHeight="1" x14ac:dyDescent="0.2">
      <c r="A72" s="39">
        <v>22502</v>
      </c>
      <c r="B72" s="39"/>
      <c r="C72" s="39" t="s">
        <v>109</v>
      </c>
      <c r="D72" s="41">
        <v>12400</v>
      </c>
      <c r="E72" s="159">
        <v>13000</v>
      </c>
      <c r="F72" s="44">
        <f t="shared" si="4"/>
        <v>4.8387096774193547E-2</v>
      </c>
      <c r="G72" s="46">
        <f t="shared" ref="G72:G89" si="5">E72-D72</f>
        <v>600</v>
      </c>
    </row>
    <row r="73" spans="1:7" ht="12.75" customHeight="1" x14ac:dyDescent="0.2">
      <c r="A73" s="39">
        <v>22602</v>
      </c>
      <c r="B73" s="39">
        <v>22602</v>
      </c>
      <c r="C73" s="39" t="s">
        <v>110</v>
      </c>
      <c r="D73" s="41">
        <v>17500</v>
      </c>
      <c r="E73" s="159">
        <v>18000</v>
      </c>
      <c r="F73" s="44">
        <f t="shared" si="4"/>
        <v>2.8571428571428571E-2</v>
      </c>
      <c r="G73" s="46">
        <f t="shared" si="5"/>
        <v>500</v>
      </c>
    </row>
    <row r="74" spans="1:7" ht="12.75" customHeight="1" x14ac:dyDescent="0.2">
      <c r="A74" s="39">
        <v>22603</v>
      </c>
      <c r="B74" s="39"/>
      <c r="C74" s="39" t="s">
        <v>115</v>
      </c>
      <c r="D74" s="41">
        <v>600</v>
      </c>
      <c r="E74" s="159">
        <v>600</v>
      </c>
      <c r="F74" s="44">
        <f t="shared" si="4"/>
        <v>0</v>
      </c>
      <c r="G74" s="46">
        <f t="shared" si="5"/>
        <v>0</v>
      </c>
    </row>
    <row r="75" spans="1:7" ht="12.75" customHeight="1" x14ac:dyDescent="0.2">
      <c r="A75" s="39">
        <v>22604</v>
      </c>
      <c r="B75" s="39"/>
      <c r="C75" s="39" t="s">
        <v>116</v>
      </c>
      <c r="D75" s="41">
        <v>49000</v>
      </c>
      <c r="E75" s="159">
        <v>49000</v>
      </c>
      <c r="F75" s="44">
        <f t="shared" si="4"/>
        <v>0</v>
      </c>
      <c r="G75" s="46">
        <f t="shared" si="5"/>
        <v>0</v>
      </c>
    </row>
    <row r="76" spans="1:7" ht="12.75" customHeight="1" x14ac:dyDescent="0.2">
      <c r="A76" s="39">
        <v>22608</v>
      </c>
      <c r="B76" s="39"/>
      <c r="C76" s="39" t="s">
        <v>118</v>
      </c>
      <c r="D76" s="41">
        <v>6</v>
      </c>
      <c r="E76" s="159">
        <v>6</v>
      </c>
      <c r="F76" s="44">
        <f t="shared" si="4"/>
        <v>0</v>
      </c>
      <c r="G76" s="46">
        <f t="shared" si="5"/>
        <v>0</v>
      </c>
    </row>
    <row r="77" spans="1:7" ht="12.75" customHeight="1" x14ac:dyDescent="0.2">
      <c r="A77" s="39">
        <v>22700</v>
      </c>
      <c r="B77" s="39"/>
      <c r="C77" s="39" t="s">
        <v>119</v>
      </c>
      <c r="D77" s="41">
        <v>36200</v>
      </c>
      <c r="E77" s="159">
        <v>37000</v>
      </c>
      <c r="F77" s="44">
        <f t="shared" si="4"/>
        <v>2.2099447513812154E-2</v>
      </c>
      <c r="G77" s="46">
        <f t="shared" si="5"/>
        <v>800</v>
      </c>
    </row>
    <row r="78" spans="1:7" ht="12.75" customHeight="1" x14ac:dyDescent="0.2">
      <c r="A78" s="39">
        <v>22701</v>
      </c>
      <c r="B78" s="39"/>
      <c r="C78" s="39" t="s">
        <v>121</v>
      </c>
      <c r="D78" s="41">
        <v>37000</v>
      </c>
      <c r="E78" s="159">
        <v>40000</v>
      </c>
      <c r="F78" s="44">
        <f t="shared" si="4"/>
        <v>8.1081081081081086E-2</v>
      </c>
      <c r="G78" s="46">
        <f t="shared" si="5"/>
        <v>3000</v>
      </c>
    </row>
    <row r="79" spans="1:7" ht="12.75" customHeight="1" x14ac:dyDescent="0.2">
      <c r="A79" s="39">
        <v>22702</v>
      </c>
      <c r="B79" s="39"/>
      <c r="C79" s="39" t="s">
        <v>122</v>
      </c>
      <c r="D79" s="41">
        <v>500</v>
      </c>
      <c r="E79" s="159">
        <v>151.87</v>
      </c>
      <c r="F79" s="44">
        <f t="shared" si="4"/>
        <v>-0.69625999999999999</v>
      </c>
      <c r="G79" s="46">
        <f t="shared" si="5"/>
        <v>-348.13</v>
      </c>
    </row>
    <row r="80" spans="1:7" ht="12.75" customHeight="1" x14ac:dyDescent="0.2">
      <c r="A80" s="39">
        <v>22706</v>
      </c>
      <c r="B80" s="39">
        <v>22706</v>
      </c>
      <c r="C80" s="39" t="s">
        <v>124</v>
      </c>
      <c r="D80" s="41">
        <v>180000</v>
      </c>
      <c r="E80" s="159">
        <v>180000</v>
      </c>
      <c r="F80" s="44">
        <f t="shared" si="4"/>
        <v>0</v>
      </c>
      <c r="G80" s="46">
        <f t="shared" si="5"/>
        <v>0</v>
      </c>
    </row>
    <row r="81" spans="1:7" ht="12.75" customHeight="1" x14ac:dyDescent="0.2">
      <c r="A81" s="39">
        <v>23020</v>
      </c>
      <c r="B81" s="39">
        <v>23001</v>
      </c>
      <c r="C81" s="39" t="s">
        <v>126</v>
      </c>
      <c r="D81" s="41">
        <v>35000</v>
      </c>
      <c r="E81" s="159">
        <v>35000</v>
      </c>
      <c r="F81" s="44">
        <f t="shared" si="4"/>
        <v>0</v>
      </c>
      <c r="G81" s="46">
        <f t="shared" si="5"/>
        <v>0</v>
      </c>
    </row>
    <row r="82" spans="1:7" ht="12.75" customHeight="1" x14ac:dyDescent="0.2">
      <c r="A82" s="39">
        <v>23120</v>
      </c>
      <c r="B82" s="39">
        <v>23100</v>
      </c>
      <c r="C82" s="39" t="s">
        <v>129</v>
      </c>
      <c r="D82" s="41">
        <v>20000</v>
      </c>
      <c r="E82" s="159">
        <v>25000</v>
      </c>
      <c r="F82" s="44">
        <f t="shared" si="4"/>
        <v>0.25</v>
      </c>
      <c r="G82" s="46">
        <f t="shared" si="5"/>
        <v>5000</v>
      </c>
    </row>
    <row r="83" spans="1:7" ht="12.75" customHeight="1" x14ac:dyDescent="0.2">
      <c r="A83" s="39">
        <v>25000</v>
      </c>
      <c r="B83" s="39"/>
      <c r="C83" s="39" t="s">
        <v>130</v>
      </c>
      <c r="D83" s="41">
        <v>72000</v>
      </c>
      <c r="E83" s="159">
        <v>33000</v>
      </c>
      <c r="F83" s="44">
        <f t="shared" si="4"/>
        <v>-0.54166666666666663</v>
      </c>
      <c r="G83" s="46">
        <f t="shared" si="5"/>
        <v>-39000</v>
      </c>
    </row>
    <row r="84" spans="1:7" ht="12.75" customHeight="1" x14ac:dyDescent="0.2">
      <c r="A84" s="39">
        <v>35900</v>
      </c>
      <c r="B84" s="39"/>
      <c r="C84" s="39" t="s">
        <v>131</v>
      </c>
      <c r="D84" s="41">
        <v>27000</v>
      </c>
      <c r="E84" s="159">
        <v>30000</v>
      </c>
      <c r="F84" s="44">
        <f t="shared" si="4"/>
        <v>0.1111111111111111</v>
      </c>
      <c r="G84" s="46">
        <f t="shared" si="5"/>
        <v>3000</v>
      </c>
    </row>
    <row r="85" spans="1:7" ht="12.75" customHeight="1" x14ac:dyDescent="0.2">
      <c r="A85" s="39">
        <v>62301</v>
      </c>
      <c r="B85" s="39">
        <v>62301</v>
      </c>
      <c r="C85" s="39" t="s">
        <v>132</v>
      </c>
      <c r="D85" s="41">
        <v>1000</v>
      </c>
      <c r="E85" s="159">
        <v>1000</v>
      </c>
      <c r="F85" s="44">
        <f t="shared" si="4"/>
        <v>0</v>
      </c>
      <c r="G85" s="46">
        <f t="shared" si="5"/>
        <v>0</v>
      </c>
    </row>
    <row r="86" spans="1:7" ht="12.75" customHeight="1" x14ac:dyDescent="0.2">
      <c r="A86" s="39">
        <v>62501</v>
      </c>
      <c r="B86" s="39">
        <v>62501</v>
      </c>
      <c r="C86" s="39" t="s">
        <v>54</v>
      </c>
      <c r="D86" s="41">
        <v>19000</v>
      </c>
      <c r="E86" s="159">
        <v>19000</v>
      </c>
      <c r="F86" s="44">
        <f t="shared" si="4"/>
        <v>0</v>
      </c>
      <c r="G86" s="46">
        <f t="shared" si="5"/>
        <v>0</v>
      </c>
    </row>
    <row r="87" spans="1:7" ht="12.75" customHeight="1" x14ac:dyDescent="0.2">
      <c r="A87" s="39">
        <v>62601</v>
      </c>
      <c r="B87" s="39">
        <v>62601</v>
      </c>
      <c r="C87" s="39" t="s">
        <v>40</v>
      </c>
      <c r="D87" s="41">
        <v>178000</v>
      </c>
      <c r="E87" s="159">
        <v>140000</v>
      </c>
      <c r="F87" s="44">
        <f t="shared" si="4"/>
        <v>-0.21348314606741572</v>
      </c>
      <c r="G87" s="46">
        <f t="shared" si="5"/>
        <v>-38000</v>
      </c>
    </row>
    <row r="88" spans="1:7" ht="12.75" customHeight="1" x14ac:dyDescent="0.2">
      <c r="A88" s="39">
        <v>64100</v>
      </c>
      <c r="B88" s="39">
        <v>64001</v>
      </c>
      <c r="C88" s="39" t="s">
        <v>133</v>
      </c>
      <c r="D88" s="41">
        <v>1000</v>
      </c>
      <c r="E88" s="159">
        <v>1000</v>
      </c>
      <c r="F88" s="44">
        <f t="shared" si="4"/>
        <v>0</v>
      </c>
      <c r="G88" s="46">
        <f t="shared" si="5"/>
        <v>0</v>
      </c>
    </row>
    <row r="89" spans="1:7" ht="12.75" customHeight="1" x14ac:dyDescent="0.2">
      <c r="A89" s="39">
        <v>83000</v>
      </c>
      <c r="B89" s="39"/>
      <c r="C89" s="39" t="s">
        <v>134</v>
      </c>
      <c r="D89" s="41">
        <v>24040</v>
      </c>
      <c r="E89" s="159">
        <v>24040</v>
      </c>
      <c r="F89" s="44"/>
      <c r="G89" s="46">
        <f t="shared" si="5"/>
        <v>0</v>
      </c>
    </row>
    <row r="90" spans="1:7" ht="13.5" customHeight="1" thickBot="1" x14ac:dyDescent="0.25">
      <c r="A90" s="49"/>
      <c r="B90" s="49"/>
      <c r="C90" s="49"/>
      <c r="D90" s="51"/>
      <c r="E90" s="51"/>
      <c r="F90" s="53"/>
      <c r="G90" s="54"/>
    </row>
    <row r="91" spans="1:7" ht="12.75" customHeight="1" x14ac:dyDescent="0.2">
      <c r="A91" s="49"/>
      <c r="B91" s="49"/>
      <c r="C91" s="55" t="s">
        <v>137</v>
      </c>
      <c r="D91" s="58"/>
      <c r="E91" s="58"/>
      <c r="F91" s="62"/>
      <c r="G91" s="63">
        <f>E91-D91</f>
        <v>0</v>
      </c>
    </row>
    <row r="92" spans="1:7" ht="13.5" customHeight="1" thickBot="1" x14ac:dyDescent="0.25">
      <c r="A92" s="49"/>
      <c r="B92" s="49"/>
      <c r="C92" s="65" t="s">
        <v>138</v>
      </c>
      <c r="D92" s="66">
        <f>SUM(D40:D89)</f>
        <v>8774095.5800000001</v>
      </c>
      <c r="E92" s="66">
        <f>SUM(E40:E89)</f>
        <v>8879184.5799999982</v>
      </c>
      <c r="F92" s="68">
        <f>G92/D92</f>
        <v>1.197718887853717E-2</v>
      </c>
      <c r="G92" s="70">
        <f>E92-D92</f>
        <v>105088.99999999814</v>
      </c>
    </row>
    <row r="93" spans="1:7" ht="12.75" customHeight="1" x14ac:dyDescent="0.2">
      <c r="A93" s="49"/>
      <c r="B93" s="49"/>
      <c r="C93" s="49"/>
      <c r="D93" s="51"/>
      <c r="E93" s="51"/>
      <c r="F93" s="53"/>
      <c r="G93" s="54"/>
    </row>
    <row r="94" spans="1:7" ht="12.75" customHeight="1" x14ac:dyDescent="0.2">
      <c r="A94" s="39">
        <v>16007</v>
      </c>
      <c r="B94" s="39">
        <v>16007</v>
      </c>
      <c r="C94" s="39" t="s">
        <v>145</v>
      </c>
      <c r="D94" s="41">
        <v>25535.51</v>
      </c>
      <c r="E94" s="41">
        <v>25535.51</v>
      </c>
      <c r="F94" s="44">
        <f>G94/D94</f>
        <v>0</v>
      </c>
      <c r="G94" s="46">
        <f>E94-D94</f>
        <v>0</v>
      </c>
    </row>
    <row r="95" spans="1:7" ht="12.75" customHeight="1" x14ac:dyDescent="0.2">
      <c r="A95" s="39">
        <v>16008</v>
      </c>
      <c r="B95" s="39">
        <v>16001</v>
      </c>
      <c r="C95" s="39" t="s">
        <v>146</v>
      </c>
      <c r="D95" s="41">
        <v>54327</v>
      </c>
      <c r="E95" s="41">
        <v>54327</v>
      </c>
      <c r="F95" s="44">
        <f>G95/D95</f>
        <v>0</v>
      </c>
      <c r="G95" s="46">
        <f>E95-D95</f>
        <v>0</v>
      </c>
    </row>
    <row r="96" spans="1:7" ht="12.75" customHeight="1" x14ac:dyDescent="0.2">
      <c r="A96" s="39">
        <v>16205</v>
      </c>
      <c r="B96" s="39">
        <v>16205</v>
      </c>
      <c r="C96" s="39" t="s">
        <v>147</v>
      </c>
      <c r="D96" s="41">
        <v>16202.02</v>
      </c>
      <c r="E96" s="41">
        <v>16202.02</v>
      </c>
      <c r="F96" s="44">
        <f>G96/D96</f>
        <v>0</v>
      </c>
      <c r="G96" s="46">
        <f>E96-D96</f>
        <v>0</v>
      </c>
    </row>
    <row r="97" spans="1:7" ht="12.75" customHeight="1" x14ac:dyDescent="0.2">
      <c r="A97" s="39">
        <v>16200</v>
      </c>
      <c r="B97" s="39">
        <v>16300</v>
      </c>
      <c r="C97" s="39" t="s">
        <v>149</v>
      </c>
      <c r="D97" s="41">
        <v>18030.36</v>
      </c>
      <c r="E97" s="41">
        <v>18030.36</v>
      </c>
      <c r="F97" s="44">
        <f>G97/D97</f>
        <v>0</v>
      </c>
      <c r="G97" s="46">
        <f>E97-D97</f>
        <v>0</v>
      </c>
    </row>
    <row r="98" spans="1:7" ht="12.75" customHeight="1" x14ac:dyDescent="0.2">
      <c r="A98" s="39">
        <v>16207</v>
      </c>
      <c r="B98" s="39">
        <v>16304</v>
      </c>
      <c r="C98" s="39" t="s">
        <v>150</v>
      </c>
      <c r="D98" s="41">
        <v>18926.41</v>
      </c>
      <c r="E98" s="41">
        <v>18926.41</v>
      </c>
      <c r="F98" s="44">
        <f>G98/D98</f>
        <v>0</v>
      </c>
      <c r="G98" s="46">
        <f>E98-D98</f>
        <v>0</v>
      </c>
    </row>
    <row r="99" spans="1:7" ht="12.75" customHeight="1" x14ac:dyDescent="0.2">
      <c r="A99" s="49"/>
      <c r="B99" s="49"/>
      <c r="C99" s="49"/>
      <c r="D99" s="51"/>
      <c r="E99" s="51"/>
      <c r="F99" s="53"/>
      <c r="G99" s="54"/>
    </row>
    <row r="100" spans="1:7" ht="13.5" customHeight="1" thickBot="1" x14ac:dyDescent="0.25">
      <c r="A100" s="49"/>
      <c r="B100" s="49"/>
      <c r="C100" s="49"/>
      <c r="D100" s="51"/>
      <c r="E100" s="51"/>
      <c r="F100" s="53"/>
      <c r="G100" s="54"/>
    </row>
    <row r="101" spans="1:7" ht="12.75" customHeight="1" x14ac:dyDescent="0.2">
      <c r="A101" s="49"/>
      <c r="B101" s="49"/>
      <c r="C101" s="55" t="s">
        <v>152</v>
      </c>
      <c r="D101" s="58"/>
      <c r="E101" s="58"/>
      <c r="F101" s="62"/>
      <c r="G101" s="63">
        <f>E101-D101</f>
        <v>0</v>
      </c>
    </row>
    <row r="102" spans="1:7" ht="13.5" customHeight="1" thickBot="1" x14ac:dyDescent="0.25">
      <c r="A102" s="49"/>
      <c r="B102" s="49"/>
      <c r="C102" s="65" t="s">
        <v>154</v>
      </c>
      <c r="D102" s="66">
        <f>SUM(D94:D98)</f>
        <v>133021.29999999999</v>
      </c>
      <c r="E102" s="66">
        <f>SUM(E94:E98)</f>
        <v>133021.29999999999</v>
      </c>
      <c r="F102" s="68">
        <f>G102/D102</f>
        <v>0</v>
      </c>
      <c r="G102" s="70">
        <f>E102-D102</f>
        <v>0</v>
      </c>
    </row>
    <row r="103" spans="1:7" ht="12.75" customHeight="1" x14ac:dyDescent="0.2">
      <c r="A103" s="49"/>
      <c r="B103" s="49"/>
      <c r="C103" s="49"/>
      <c r="D103" s="51"/>
      <c r="E103" s="51"/>
      <c r="F103" s="53"/>
      <c r="G103" s="54"/>
    </row>
    <row r="104" spans="1:7" ht="12.75" customHeight="1" x14ac:dyDescent="0.2">
      <c r="A104" s="49"/>
      <c r="B104" s="49"/>
      <c r="C104" s="49"/>
      <c r="D104" s="51"/>
      <c r="E104" s="51"/>
      <c r="F104" s="53"/>
      <c r="G104" s="54"/>
    </row>
    <row r="105" spans="1:7" ht="12.75" customHeight="1" x14ac:dyDescent="0.2">
      <c r="A105" s="39">
        <v>16103</v>
      </c>
      <c r="B105" s="39">
        <v>13001</v>
      </c>
      <c r="C105" s="39" t="s">
        <v>159</v>
      </c>
      <c r="D105" s="41">
        <v>1000</v>
      </c>
      <c r="E105" s="41">
        <v>1000</v>
      </c>
      <c r="F105" s="44">
        <f>G105/D105</f>
        <v>0</v>
      </c>
      <c r="G105" s="46">
        <f>E105-D105</f>
        <v>0</v>
      </c>
    </row>
    <row r="106" spans="1:7" ht="12.75" customHeight="1" x14ac:dyDescent="0.2">
      <c r="A106" s="39">
        <v>16206</v>
      </c>
      <c r="B106" s="39">
        <v>13001</v>
      </c>
      <c r="C106" s="39" t="s">
        <v>162</v>
      </c>
      <c r="D106" s="41">
        <v>6010.12</v>
      </c>
      <c r="E106" s="41">
        <v>6010.12</v>
      </c>
      <c r="F106" s="44">
        <f>G106/D106</f>
        <v>0</v>
      </c>
      <c r="G106" s="46">
        <f>E106-D106</f>
        <v>0</v>
      </c>
    </row>
    <row r="107" spans="1:7" ht="12.75" customHeight="1" x14ac:dyDescent="0.2">
      <c r="A107" s="39">
        <v>13700</v>
      </c>
      <c r="B107" s="39"/>
      <c r="C107" s="39" t="s">
        <v>164</v>
      </c>
      <c r="D107" s="41">
        <v>0</v>
      </c>
      <c r="E107" s="41">
        <v>0</v>
      </c>
      <c r="F107" s="44"/>
      <c r="G107" s="46">
        <f>E107-D107</f>
        <v>0</v>
      </c>
    </row>
    <row r="108" spans="1:7" ht="12.75" customHeight="1" x14ac:dyDescent="0.2">
      <c r="A108" s="39">
        <v>12700</v>
      </c>
      <c r="B108" s="39"/>
      <c r="C108" s="39" t="s">
        <v>164</v>
      </c>
      <c r="D108" s="41">
        <v>0</v>
      </c>
      <c r="E108" s="41">
        <v>0</v>
      </c>
      <c r="F108" s="44"/>
      <c r="G108" s="46">
        <f>E108-D108</f>
        <v>0</v>
      </c>
    </row>
    <row r="109" spans="1:7" ht="13.5" customHeight="1" thickBot="1" x14ac:dyDescent="0.25">
      <c r="A109" s="49"/>
      <c r="B109" s="49"/>
      <c r="C109" s="114"/>
      <c r="D109" s="115"/>
      <c r="E109" s="115"/>
      <c r="F109" s="123"/>
      <c r="G109" s="124"/>
    </row>
    <row r="110" spans="1:7" ht="12.75" customHeight="1" x14ac:dyDescent="0.2">
      <c r="A110" s="49"/>
      <c r="B110" s="49"/>
      <c r="C110" s="55" t="s">
        <v>176</v>
      </c>
      <c r="D110" s="58"/>
      <c r="E110" s="58"/>
      <c r="F110" s="62"/>
      <c r="G110" s="63">
        <f>E110-D110</f>
        <v>0</v>
      </c>
    </row>
    <row r="111" spans="1:7" ht="13.5" customHeight="1" thickBot="1" x14ac:dyDescent="0.25">
      <c r="A111" s="49"/>
      <c r="B111" s="49"/>
      <c r="C111" s="65" t="s">
        <v>151</v>
      </c>
      <c r="D111" s="66">
        <f>SUM(D105:D108)</f>
        <v>7010.12</v>
      </c>
      <c r="E111" s="66">
        <f>SUM(E105:E108)</f>
        <v>7010.12</v>
      </c>
      <c r="F111" s="66">
        <f>SUM(F105:F106)</f>
        <v>0</v>
      </c>
      <c r="G111" s="66">
        <f>SUM(G105:G106)</f>
        <v>0</v>
      </c>
    </row>
    <row r="112" spans="1:7" ht="12.75" customHeight="1" x14ac:dyDescent="0.2">
      <c r="A112" s="49"/>
      <c r="B112" s="49"/>
      <c r="C112" s="49"/>
      <c r="D112" s="51"/>
      <c r="E112" s="51"/>
      <c r="F112" s="53"/>
      <c r="G112" s="54"/>
    </row>
    <row r="113" spans="1:7" ht="12.75" customHeight="1" x14ac:dyDescent="0.2">
      <c r="A113" s="49"/>
      <c r="B113" s="49"/>
      <c r="C113" s="49"/>
      <c r="D113" s="51"/>
      <c r="E113" s="51"/>
      <c r="F113" s="53"/>
      <c r="G113" s="54"/>
    </row>
    <row r="114" spans="1:7" ht="12.75" customHeight="1" x14ac:dyDescent="0.2">
      <c r="A114" s="39">
        <v>75300</v>
      </c>
      <c r="B114" s="126">
        <v>75400</v>
      </c>
      <c r="C114" s="39" t="s">
        <v>178</v>
      </c>
      <c r="D114" s="41">
        <v>0</v>
      </c>
      <c r="E114" s="41">
        <v>0</v>
      </c>
      <c r="F114" s="44"/>
      <c r="G114" s="46">
        <f>E114-D114</f>
        <v>0</v>
      </c>
    </row>
    <row r="115" spans="1:7" ht="12.75" customHeight="1" x14ac:dyDescent="0.2">
      <c r="A115" s="49"/>
      <c r="B115" s="49"/>
      <c r="C115" s="49"/>
      <c r="D115" s="51"/>
      <c r="E115" s="51"/>
      <c r="F115" s="53"/>
      <c r="G115" s="54"/>
    </row>
    <row r="116" spans="1:7" ht="13.5" customHeight="1" thickBot="1" x14ac:dyDescent="0.25">
      <c r="A116" s="49"/>
      <c r="B116" s="49"/>
      <c r="C116" s="49"/>
      <c r="D116" s="51"/>
      <c r="E116" s="51"/>
      <c r="F116" s="53"/>
      <c r="G116" s="54"/>
    </row>
    <row r="117" spans="1:7" ht="12.75" customHeight="1" x14ac:dyDescent="0.2">
      <c r="A117" s="49"/>
      <c r="B117" s="49"/>
      <c r="C117" s="55" t="s">
        <v>179</v>
      </c>
      <c r="D117" s="58"/>
      <c r="E117" s="58"/>
      <c r="F117" s="62"/>
      <c r="G117" s="63">
        <f>E117-D117</f>
        <v>0</v>
      </c>
    </row>
    <row r="118" spans="1:7" ht="13.5" customHeight="1" thickBot="1" x14ac:dyDescent="0.25">
      <c r="A118" s="49"/>
      <c r="B118" s="49"/>
      <c r="C118" s="65" t="s">
        <v>178</v>
      </c>
      <c r="D118" s="66">
        <v>0</v>
      </c>
      <c r="E118" s="66">
        <v>0</v>
      </c>
      <c r="F118" s="68"/>
      <c r="G118" s="70">
        <f>E118-D118</f>
        <v>0</v>
      </c>
    </row>
    <row r="119" spans="1:7" ht="12.75" customHeight="1" x14ac:dyDescent="0.2">
      <c r="A119" s="49"/>
      <c r="B119" s="49"/>
      <c r="C119" s="49"/>
      <c r="D119" s="51"/>
      <c r="E119" s="51"/>
      <c r="F119" s="53"/>
      <c r="G119" s="54"/>
    </row>
    <row r="120" spans="1:7" ht="12.75" customHeight="1" x14ac:dyDescent="0.2">
      <c r="A120" s="49"/>
      <c r="B120" s="49"/>
      <c r="C120" s="49"/>
      <c r="D120" s="51"/>
      <c r="E120" s="51"/>
      <c r="F120" s="53"/>
      <c r="G120" s="54"/>
    </row>
    <row r="121" spans="1:7" ht="13.5" customHeight="1" thickBot="1" x14ac:dyDescent="0.25">
      <c r="A121" s="49"/>
      <c r="B121" s="49"/>
      <c r="C121" s="49"/>
      <c r="D121" s="51"/>
      <c r="E121" s="51"/>
      <c r="F121" s="53"/>
      <c r="G121" s="54"/>
    </row>
    <row r="122" spans="1:7" ht="13.5" customHeight="1" thickBot="1" x14ac:dyDescent="0.25">
      <c r="A122" s="49"/>
      <c r="B122" s="49"/>
      <c r="C122" s="131" t="s">
        <v>181</v>
      </c>
      <c r="D122" s="133">
        <f>D118+D111+D102+D92+D28+D12+D17+D35</f>
        <v>9369533</v>
      </c>
      <c r="E122" s="133">
        <f>E118+E111+E102+E92+E28+E12+E17+E35</f>
        <v>9472621.9999999981</v>
      </c>
      <c r="F122" s="138">
        <f>(E122-D122)/D122</f>
        <v>1.1002576115586351E-2</v>
      </c>
      <c r="G122" s="133">
        <f>E122-D122</f>
        <v>103088.99999999814</v>
      </c>
    </row>
    <row r="123" spans="1:7" ht="12.75" customHeight="1" x14ac:dyDescent="0.2"/>
    <row r="124" spans="1:7" ht="12.75" customHeight="1" x14ac:dyDescent="0.2">
      <c r="E124" s="99"/>
    </row>
    <row r="125" spans="1:7" ht="12.75" hidden="1" customHeight="1" x14ac:dyDescent="0.2"/>
    <row r="126" spans="1:7" ht="13.5" hidden="1" customHeight="1" x14ac:dyDescent="0.2"/>
    <row r="127" spans="1:7" ht="13.5" hidden="1" customHeight="1" x14ac:dyDescent="0.2">
      <c r="D127" s="139"/>
      <c r="E127" s="140"/>
      <c r="F127" s="119">
        <v>2014</v>
      </c>
    </row>
    <row r="128" spans="1:7" ht="13.5" hidden="1" customHeight="1" x14ac:dyDescent="0.2"/>
    <row r="129" spans="3:6" ht="13.5" hidden="1" customHeight="1" x14ac:dyDescent="0.2">
      <c r="D129" s="141"/>
      <c r="E129" s="142"/>
      <c r="F129" s="119">
        <v>2013</v>
      </c>
    </row>
    <row r="130" spans="3:6" ht="12.75" hidden="1" customHeight="1" x14ac:dyDescent="0.2"/>
    <row r="131" spans="3:6" ht="13.5" hidden="1" customHeight="1" x14ac:dyDescent="0.2"/>
    <row r="132" spans="3:6" ht="13.5" hidden="1" customHeight="1" x14ac:dyDescent="0.2">
      <c r="C132" s="141" t="s">
        <v>183</v>
      </c>
      <c r="D132" s="142"/>
    </row>
    <row r="133" spans="3:6" ht="12.75" hidden="1" customHeight="1" x14ac:dyDescent="0.2"/>
    <row r="134" spans="3:6" ht="12.75" customHeight="1" x14ac:dyDescent="0.2">
      <c r="D134" s="24"/>
    </row>
    <row r="135" spans="3:6" ht="12.75" customHeight="1" x14ac:dyDescent="0.2"/>
    <row r="136" spans="3:6" ht="12.75" customHeight="1" x14ac:dyDescent="0.2"/>
    <row r="137" spans="3:6" ht="12.75" customHeight="1" x14ac:dyDescent="0.2"/>
    <row r="138" spans="3:6" ht="12.75" customHeight="1" x14ac:dyDescent="0.2"/>
    <row r="139" spans="3:6" ht="12.75" customHeight="1" x14ac:dyDescent="0.2"/>
    <row r="140" spans="3:6" ht="12.75" customHeight="1" x14ac:dyDescent="0.2"/>
    <row r="141" spans="3:6" ht="12.75" customHeight="1" x14ac:dyDescent="0.2"/>
    <row r="142" spans="3:6" ht="12.75" customHeight="1" x14ac:dyDescent="0.2"/>
    <row r="143" spans="3:6" ht="12.75" customHeight="1" x14ac:dyDescent="0.2"/>
    <row r="144" spans="3:6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6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H28" sqref="H28"/>
    </sheetView>
  </sheetViews>
  <sheetFormatPr baseColWidth="10" defaultColWidth="14.42578125" defaultRowHeight="15" customHeight="1" x14ac:dyDescent="0.2"/>
  <cols>
    <col min="1" max="1" width="8.42578125" customWidth="1"/>
    <col min="2" max="2" width="28.42578125" customWidth="1"/>
    <col min="3" max="3" width="10.7109375" customWidth="1"/>
    <col min="4" max="4" width="7" hidden="1" customWidth="1"/>
    <col min="5" max="5" width="21.5703125" customWidth="1"/>
    <col min="6" max="6" width="6.7109375" hidden="1" customWidth="1"/>
    <col min="7" max="7" width="8.7109375" customWidth="1"/>
    <col min="8" max="8" width="10.28515625" customWidth="1"/>
    <col min="9" max="11" width="11.42578125" customWidth="1"/>
    <col min="12" max="26" width="10" customWidth="1"/>
  </cols>
  <sheetData>
    <row r="1" spans="1:10" ht="15.75" customHeight="1" x14ac:dyDescent="0.25">
      <c r="A1" s="1" t="s">
        <v>296</v>
      </c>
      <c r="B1" s="6"/>
      <c r="C1" s="7"/>
      <c r="D1" s="7"/>
      <c r="E1" s="7"/>
      <c r="F1" s="11"/>
      <c r="G1" s="12"/>
      <c r="H1" s="16"/>
    </row>
    <row r="2" spans="1:10" ht="15.75" customHeight="1" x14ac:dyDescent="0.25">
      <c r="A2" s="18"/>
      <c r="B2" s="18"/>
      <c r="C2" s="12"/>
      <c r="D2" s="12"/>
      <c r="E2" s="12"/>
      <c r="F2" s="12"/>
      <c r="G2" s="12"/>
      <c r="H2" s="16"/>
    </row>
    <row r="3" spans="1:10" ht="15.75" customHeight="1" x14ac:dyDescent="0.25">
      <c r="A3" s="20"/>
      <c r="B3" s="21" t="s">
        <v>8</v>
      </c>
      <c r="C3" s="22"/>
      <c r="D3" s="22"/>
      <c r="E3" s="23"/>
      <c r="F3" s="24"/>
      <c r="G3" s="24"/>
      <c r="H3" s="16"/>
    </row>
    <row r="4" spans="1:10" ht="13.5" customHeight="1" x14ac:dyDescent="0.2">
      <c r="H4" s="16"/>
    </row>
    <row r="5" spans="1:10" ht="12.75" customHeight="1" x14ac:dyDescent="0.2">
      <c r="A5" s="26" t="s">
        <v>10</v>
      </c>
      <c r="B5" s="28" t="s">
        <v>11</v>
      </c>
      <c r="C5" s="28">
        <v>2018</v>
      </c>
      <c r="D5" s="28"/>
      <c r="E5" s="28">
        <v>2019</v>
      </c>
      <c r="F5" s="28"/>
      <c r="G5" s="28" t="s">
        <v>13</v>
      </c>
      <c r="H5" s="32" t="s">
        <v>14</v>
      </c>
    </row>
    <row r="6" spans="1:10" ht="12.75" customHeight="1" x14ac:dyDescent="0.2">
      <c r="A6" s="34" t="s">
        <v>17</v>
      </c>
      <c r="B6" s="35" t="s">
        <v>21</v>
      </c>
      <c r="C6" s="36"/>
      <c r="D6" s="36"/>
      <c r="E6" s="36"/>
      <c r="F6" s="36"/>
      <c r="G6" s="36"/>
      <c r="H6" s="40"/>
    </row>
    <row r="7" spans="1:10" ht="12.75" customHeight="1" x14ac:dyDescent="0.2">
      <c r="A7" s="43" t="s">
        <v>23</v>
      </c>
      <c r="B7" s="47" t="s">
        <v>24</v>
      </c>
      <c r="C7" s="48"/>
      <c r="D7" s="48"/>
      <c r="E7" s="48"/>
      <c r="F7" s="48"/>
      <c r="G7" s="48"/>
      <c r="H7" s="52"/>
    </row>
    <row r="8" spans="1:10" ht="12.75" customHeight="1" x14ac:dyDescent="0.2">
      <c r="A8" s="160">
        <v>1</v>
      </c>
      <c r="B8" s="161" t="s">
        <v>31</v>
      </c>
      <c r="C8" s="162">
        <f>'presupuesto gasto 2019'!D40+'presupuesto gasto 2019'!D41+'presupuesto gasto 2019'!D42+'presupuesto gasto 2019'!D43+'presupuesto gasto 2019'!D44+'presupuesto gasto 2019'!D45+'presupuesto gasto 2019'!D46+'presupuesto gasto 2019'!D47+'presupuesto gasto 2019'!D94+'presupuesto gasto 2019'!D95+'presupuesto gasto 2019'!D96+'presupuesto gasto 2019'!D97+'presupuesto gasto 2019'!D98+'presupuesto gasto 2019'!D105+'presupuesto gasto 2019'!D106</f>
        <v>6708578.8099999996</v>
      </c>
      <c r="D8" s="163">
        <f>C8/C19</f>
        <v>0.71599927232232385</v>
      </c>
      <c r="E8" s="162">
        <f>'presupuesto gasto 2019'!E40+'presupuesto gasto 2019'!E41+'presupuesto gasto 2019'!E42+'presupuesto gasto 2019'!E43+'presupuesto gasto 2019'!E46+'presupuesto gasto 2019'!E47+'presupuesto gasto 2019'!E102+'presupuesto gasto 2019'!E111</f>
        <v>6867565.9399999985</v>
      </c>
      <c r="F8" s="163">
        <f>E8/E19</f>
        <v>0.7249910257160056</v>
      </c>
      <c r="G8" s="163">
        <f>H8/C8</f>
        <v>2.3699077629230233E-2</v>
      </c>
      <c r="H8" s="164">
        <f>E8-C8</f>
        <v>158987.12999999896</v>
      </c>
      <c r="I8" s="166"/>
      <c r="J8" s="24"/>
    </row>
    <row r="9" spans="1:10" ht="12.75" customHeight="1" x14ac:dyDescent="0.2">
      <c r="A9" s="64">
        <v>2</v>
      </c>
      <c r="B9" s="48" t="s">
        <v>34</v>
      </c>
      <c r="C9" s="46">
        <f>+SUM('presupuesto gasto 2019'!D20:D24)+SUM('presupuesto gasto 2019'!D48:D83)</f>
        <v>2034814.19</v>
      </c>
      <c r="D9" s="44">
        <f>C9/C19</f>
        <v>0.21717349093065791</v>
      </c>
      <c r="E9" s="46">
        <f>+SUM('presupuesto gasto 2019'!E20:E24)+SUM('presupuesto gasto 2019'!E48:E83)</f>
        <v>2010916.06</v>
      </c>
      <c r="F9" s="44">
        <f>E9/E19</f>
        <v>0.21228716399746558</v>
      </c>
      <c r="G9" s="44">
        <f>H9/C9</f>
        <v>-1.1744625193517001E-2</v>
      </c>
      <c r="H9" s="52">
        <f>E9-C9</f>
        <v>-23898.129999999888</v>
      </c>
      <c r="I9" s="166"/>
    </row>
    <row r="10" spans="1:10" ht="12.75" customHeight="1" x14ac:dyDescent="0.2">
      <c r="A10" s="64">
        <v>3</v>
      </c>
      <c r="B10" s="48" t="s">
        <v>35</v>
      </c>
      <c r="C10" s="46">
        <f>'presupuesto gasto 2019'!D12+'presupuesto gasto 2019'!D84</f>
        <v>77050</v>
      </c>
      <c r="D10" s="44">
        <f>C10/C19</f>
        <v>8.2234621512086038E-3</v>
      </c>
      <c r="E10" s="46">
        <f>'presupuesto gasto 2019'!E12+'presupuesto gasto 2019'!E84</f>
        <v>55050</v>
      </c>
      <c r="F10" s="44">
        <f>E10/E19</f>
        <v>5.8114849299380905E-3</v>
      </c>
      <c r="G10" s="44">
        <f>H10/C10</f>
        <v>-0.28552887735236859</v>
      </c>
      <c r="H10" s="52">
        <f>E10-C10</f>
        <v>-22000</v>
      </c>
      <c r="I10" s="166"/>
    </row>
    <row r="11" spans="1:10" ht="12.75" customHeight="1" x14ac:dyDescent="0.2">
      <c r="A11" s="64">
        <v>5</v>
      </c>
      <c r="B11" s="48" t="s">
        <v>36</v>
      </c>
      <c r="C11" s="46">
        <f>'presupuesto gasto 2019'!D32</f>
        <v>326000</v>
      </c>
      <c r="D11" s="44">
        <f>C11/C19</f>
        <v>3.4793623118676245E-2</v>
      </c>
      <c r="E11" s="46">
        <f>'presupuesto gasto 2019'!E35</f>
        <v>354000</v>
      </c>
      <c r="F11" s="44">
        <f>E11/E19</f>
        <v>3.7370856770174092E-2</v>
      </c>
      <c r="G11" s="44">
        <f>H11/C11</f>
        <v>8.5889570552147243E-2</v>
      </c>
      <c r="H11" s="52">
        <f>E11-C11</f>
        <v>28000</v>
      </c>
      <c r="I11" s="166"/>
      <c r="J11" s="24"/>
    </row>
    <row r="12" spans="1:10" ht="12.75" hidden="1" customHeight="1" x14ac:dyDescent="0.2">
      <c r="A12" s="69"/>
      <c r="B12" s="71"/>
      <c r="C12" s="54"/>
      <c r="D12" s="53"/>
      <c r="E12" s="54"/>
      <c r="F12" s="53"/>
      <c r="G12" s="44"/>
      <c r="H12" s="52"/>
      <c r="I12" s="166"/>
    </row>
    <row r="13" spans="1:10" ht="12.75" hidden="1" customHeight="1" x14ac:dyDescent="0.2">
      <c r="A13" s="43" t="s">
        <v>37</v>
      </c>
      <c r="B13" s="47" t="s">
        <v>38</v>
      </c>
      <c r="C13" s="46"/>
      <c r="D13" s="44"/>
      <c r="E13" s="46"/>
      <c r="F13" s="44"/>
      <c r="G13" s="44"/>
      <c r="H13" s="52"/>
      <c r="I13" s="166"/>
    </row>
    <row r="14" spans="1:10" ht="12.75" customHeight="1" x14ac:dyDescent="0.2">
      <c r="A14" s="64">
        <v>6</v>
      </c>
      <c r="B14" s="48" t="s">
        <v>39</v>
      </c>
      <c r="C14" s="46">
        <f>+SUM('presupuesto gasto 2019'!D14)+SUM('presupuesto gasto 2019'!D25)+SUM('presupuesto gasto 2019'!D85:D88)</f>
        <v>199050</v>
      </c>
      <c r="D14" s="44">
        <f>C14/C19</f>
        <v>2.1244388594394193E-2</v>
      </c>
      <c r="E14" s="46">
        <f>+SUM('presupuesto gasto 2019'!E25)+SUM('presupuesto gasto 2019'!E85:E88)</f>
        <v>161050</v>
      </c>
      <c r="F14" s="44">
        <f>E14/E19</f>
        <v>1.7001628482589091E-2</v>
      </c>
      <c r="G14" s="44">
        <f>H14/C14</f>
        <v>-0.1909068073348405</v>
      </c>
      <c r="H14" s="52">
        <f>E14-C14</f>
        <v>-38000</v>
      </c>
      <c r="I14" s="166"/>
    </row>
    <row r="15" spans="1:10" ht="12.75" hidden="1" customHeight="1" x14ac:dyDescent="0.2">
      <c r="A15" s="64">
        <v>7</v>
      </c>
      <c r="B15" s="48" t="s">
        <v>41</v>
      </c>
      <c r="C15" s="46">
        <f>'presupuesto gasto 2019'!D114</f>
        <v>0</v>
      </c>
      <c r="D15" s="44">
        <f>C15/C19</f>
        <v>0</v>
      </c>
      <c r="E15" s="46">
        <v>0</v>
      </c>
      <c r="F15" s="44">
        <f>E15/E19</f>
        <v>0</v>
      </c>
      <c r="G15" s="44"/>
      <c r="H15" s="52">
        <f>E15-C15</f>
        <v>0</v>
      </c>
      <c r="I15" s="166"/>
    </row>
    <row r="16" spans="1:10" ht="12.75" hidden="1" customHeight="1" x14ac:dyDescent="0.2">
      <c r="A16" s="74" t="s">
        <v>44</v>
      </c>
      <c r="B16" s="75" t="s">
        <v>45</v>
      </c>
      <c r="C16" s="46"/>
      <c r="D16" s="44"/>
      <c r="E16" s="46"/>
      <c r="F16" s="44"/>
      <c r="G16" s="44"/>
      <c r="H16" s="52"/>
      <c r="I16" s="166"/>
    </row>
    <row r="17" spans="1:11" ht="12.75" customHeight="1" x14ac:dyDescent="0.2">
      <c r="A17" s="64">
        <v>8</v>
      </c>
      <c r="B17" s="48" t="s">
        <v>46</v>
      </c>
      <c r="C17" s="46">
        <f>'presupuesto gasto 2019'!D89</f>
        <v>24040</v>
      </c>
      <c r="D17" s="44">
        <f>C17/C19</f>
        <v>2.565762882739193E-3</v>
      </c>
      <c r="E17" s="46">
        <f>'presupuesto gasto 2019'!E89</f>
        <v>24040</v>
      </c>
      <c r="F17" s="44">
        <f>E17/E19</f>
        <v>2.5378401038276418E-3</v>
      </c>
      <c r="G17" s="44">
        <f>H17/C17</f>
        <v>0</v>
      </c>
      <c r="H17" s="52">
        <f>E17-C17</f>
        <v>0</v>
      </c>
      <c r="I17" s="166"/>
    </row>
    <row r="18" spans="1:11" ht="12.75" hidden="1" customHeight="1" x14ac:dyDescent="0.2">
      <c r="A18" s="76">
        <v>9</v>
      </c>
      <c r="B18" s="77" t="s">
        <v>48</v>
      </c>
      <c r="C18" s="46">
        <v>0</v>
      </c>
      <c r="D18" s="44">
        <f>C18/C19</f>
        <v>0</v>
      </c>
      <c r="E18" s="46">
        <v>0</v>
      </c>
      <c r="F18" s="44">
        <f>E18/E19</f>
        <v>0</v>
      </c>
      <c r="G18" s="44"/>
      <c r="H18" s="52">
        <f>E18-C18</f>
        <v>0</v>
      </c>
      <c r="I18" s="166"/>
    </row>
    <row r="19" spans="1:11" ht="13.5" customHeight="1" x14ac:dyDescent="0.2">
      <c r="A19" s="78"/>
      <c r="B19" s="79" t="s">
        <v>51</v>
      </c>
      <c r="C19" s="80">
        <f>C8+C9+C10+C11+C14+C17</f>
        <v>9369533</v>
      </c>
      <c r="D19" s="81">
        <f>SUM(D8:D18)</f>
        <v>1</v>
      </c>
      <c r="E19" s="80">
        <f>E8+E9+E10+E11+E14+E15+E17+E18</f>
        <v>9472621.9999999981</v>
      </c>
      <c r="F19" s="81">
        <f>SUM(F8:F18)</f>
        <v>1.0000000000000002</v>
      </c>
      <c r="G19" s="81">
        <f>H19/C19</f>
        <v>1.1002576115586351E-2</v>
      </c>
      <c r="H19" s="82">
        <f>E19-C19</f>
        <v>103088.99999999814</v>
      </c>
      <c r="I19" s="166"/>
      <c r="J19" s="83"/>
    </row>
    <row r="20" spans="1:11" ht="13.5" customHeight="1" x14ac:dyDescent="0.2">
      <c r="K20" s="24"/>
    </row>
    <row r="21" spans="1:11" ht="12.75" customHeight="1" x14ac:dyDescent="0.2">
      <c r="A21" s="84"/>
      <c r="B21" s="85"/>
      <c r="C21" s="86">
        <v>2018</v>
      </c>
      <c r="D21" s="87"/>
      <c r="E21" s="88">
        <v>2019</v>
      </c>
      <c r="K21" s="24"/>
    </row>
    <row r="22" spans="1:11" ht="12.75" customHeight="1" x14ac:dyDescent="0.2">
      <c r="A22" s="91" t="s">
        <v>17</v>
      </c>
      <c r="B22" s="31" t="s">
        <v>58</v>
      </c>
      <c r="C22" s="46">
        <f>C8+C9+C10+C11+C14+C15</f>
        <v>9345493</v>
      </c>
      <c r="D22" s="48"/>
      <c r="E22" s="52">
        <f>E8+E9+E10+E11+E14+E15</f>
        <v>9448581.9999999981</v>
      </c>
    </row>
    <row r="23" spans="1:11" ht="12.75" customHeight="1" x14ac:dyDescent="0.2">
      <c r="A23" s="91" t="s">
        <v>23</v>
      </c>
      <c r="B23" s="31" t="s">
        <v>60</v>
      </c>
      <c r="C23" s="46">
        <f>C8+C9+C10+C11</f>
        <v>9146443</v>
      </c>
      <c r="D23" s="48"/>
      <c r="E23" s="52">
        <f>E8+E9+E10+E11</f>
        <v>9287531.9999999981</v>
      </c>
      <c r="K23" s="83"/>
    </row>
    <row r="24" spans="1:11" ht="12.75" customHeight="1" x14ac:dyDescent="0.2">
      <c r="A24" s="91" t="s">
        <v>37</v>
      </c>
      <c r="B24" s="31" t="s">
        <v>62</v>
      </c>
      <c r="C24" s="46">
        <f>C14+C15</f>
        <v>199050</v>
      </c>
      <c r="D24" s="48"/>
      <c r="E24" s="52">
        <f>E14+E15</f>
        <v>161050</v>
      </c>
    </row>
    <row r="25" spans="1:11" ht="12.75" customHeight="1" x14ac:dyDescent="0.2">
      <c r="A25" s="92"/>
      <c r="B25" s="3"/>
      <c r="C25" s="93"/>
      <c r="D25" s="93"/>
      <c r="E25" s="94"/>
    </row>
    <row r="26" spans="1:11" ht="12.75" customHeight="1" x14ac:dyDescent="0.2">
      <c r="A26" s="91" t="s">
        <v>44</v>
      </c>
      <c r="B26" s="31" t="s">
        <v>63</v>
      </c>
      <c r="C26" s="46">
        <f>C17+C18</f>
        <v>24040</v>
      </c>
      <c r="D26" s="48"/>
      <c r="E26" s="52">
        <f>E17+E18</f>
        <v>24040</v>
      </c>
      <c r="I26" s="24"/>
    </row>
    <row r="27" spans="1:11" ht="12.75" customHeight="1" x14ac:dyDescent="0.2">
      <c r="A27" s="92"/>
      <c r="B27" s="3"/>
      <c r="C27" s="93"/>
      <c r="D27" s="93"/>
      <c r="E27" s="94"/>
    </row>
    <row r="28" spans="1:11" ht="13.5" customHeight="1" x14ac:dyDescent="0.2">
      <c r="A28" s="95" t="s">
        <v>51</v>
      </c>
      <c r="B28" s="97"/>
      <c r="C28" s="80">
        <f>C22+C26</f>
        <v>9369533</v>
      </c>
      <c r="D28" s="98"/>
      <c r="E28" s="82">
        <f>E22+E26</f>
        <v>9472621.9999999981</v>
      </c>
    </row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>
      <c r="C32" s="24"/>
      <c r="E32" s="24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2"/>
  <sheetViews>
    <sheetView workbookViewId="0">
      <selection sqref="A1:G122"/>
    </sheetView>
  </sheetViews>
  <sheetFormatPr baseColWidth="10" defaultColWidth="14.42578125" defaultRowHeight="15" customHeight="1" x14ac:dyDescent="0.2"/>
  <cols>
    <col min="1" max="1" width="50.7109375" customWidth="1"/>
    <col min="2" max="2" width="13.28515625" customWidth="1"/>
    <col min="3" max="4" width="13.7109375" customWidth="1"/>
    <col min="5" max="26" width="10" customWidth="1"/>
  </cols>
  <sheetData>
    <row r="1" spans="1:5" ht="12.75" customHeight="1" x14ac:dyDescent="0.2">
      <c r="A1" s="3" t="s">
        <v>1</v>
      </c>
    </row>
    <row r="2" spans="1:5" ht="12.75" customHeight="1" x14ac:dyDescent="0.2"/>
    <row r="3" spans="1:5" ht="12.75" customHeight="1" x14ac:dyDescent="0.2">
      <c r="A3" t="s">
        <v>2</v>
      </c>
    </row>
    <row r="4" spans="1:5" ht="13.5" customHeight="1" x14ac:dyDescent="0.2"/>
    <row r="5" spans="1:5" ht="26.25" customHeight="1" x14ac:dyDescent="0.2">
      <c r="A5" s="5" t="s">
        <v>3</v>
      </c>
      <c r="B5" s="5" t="s">
        <v>0</v>
      </c>
      <c r="C5" s="8" t="s">
        <v>4</v>
      </c>
      <c r="D5" s="10" t="s">
        <v>5</v>
      </c>
      <c r="E5" s="13" t="s">
        <v>6</v>
      </c>
    </row>
    <row r="6" spans="1:5" ht="12.75" customHeight="1" x14ac:dyDescent="0.2">
      <c r="A6" s="14" t="s">
        <v>7</v>
      </c>
      <c r="B6" s="19">
        <f>CAPITULOS!E8</f>
        <v>6867565.9399999985</v>
      </c>
      <c r="C6" s="25">
        <f>CAPITULOS!C8</f>
        <v>6708578.8099999996</v>
      </c>
      <c r="D6" s="30">
        <f t="shared" ref="D6:D12" si="0">B6-C6</f>
        <v>158987.12999999896</v>
      </c>
      <c r="E6" s="33">
        <f t="shared" ref="E6:E12" si="1">D6/C6</f>
        <v>2.3699077629230233E-2</v>
      </c>
    </row>
    <row r="7" spans="1:5" ht="12.75" customHeight="1" x14ac:dyDescent="0.2">
      <c r="A7" s="38" t="s">
        <v>19</v>
      </c>
      <c r="B7" s="42">
        <f>CAPITULOS!E9</f>
        <v>2010916.06</v>
      </c>
      <c r="C7" s="45">
        <f>CAPITULOS!C9</f>
        <v>2034814.19</v>
      </c>
      <c r="D7" s="24">
        <f t="shared" si="0"/>
        <v>-23898.129999999888</v>
      </c>
      <c r="E7" s="50">
        <f t="shared" si="1"/>
        <v>-1.1744625193517001E-2</v>
      </c>
    </row>
    <row r="8" spans="1:5" ht="12.75" customHeight="1" x14ac:dyDescent="0.2">
      <c r="A8" s="38" t="s">
        <v>26</v>
      </c>
      <c r="B8" s="42">
        <f>CAPITULOS!E10</f>
        <v>55050</v>
      </c>
      <c r="C8" s="45">
        <f>CAPITULOS!C10</f>
        <v>77050</v>
      </c>
      <c r="D8" s="24">
        <f t="shared" si="0"/>
        <v>-22000</v>
      </c>
      <c r="E8" s="50">
        <f t="shared" si="1"/>
        <v>-0.28552887735236859</v>
      </c>
    </row>
    <row r="9" spans="1:5" ht="12.75" customHeight="1" x14ac:dyDescent="0.2">
      <c r="A9" s="38" t="s">
        <v>27</v>
      </c>
      <c r="B9" s="42">
        <f>CAPITULOS!E11</f>
        <v>354000</v>
      </c>
      <c r="C9" s="45">
        <f>CAPITULOS!C11</f>
        <v>326000</v>
      </c>
      <c r="D9" s="24">
        <f t="shared" si="0"/>
        <v>28000</v>
      </c>
      <c r="E9" s="50">
        <f t="shared" si="1"/>
        <v>8.5889570552147243E-2</v>
      </c>
    </row>
    <row r="10" spans="1:5" ht="12.75" customHeight="1" x14ac:dyDescent="0.2">
      <c r="A10" s="38" t="s">
        <v>28</v>
      </c>
      <c r="B10" s="42">
        <f>CAPITULOS!E14</f>
        <v>161050</v>
      </c>
      <c r="C10" s="45">
        <f>CAPITULOS!C14</f>
        <v>199050</v>
      </c>
      <c r="D10" s="24">
        <f t="shared" si="0"/>
        <v>-38000</v>
      </c>
      <c r="E10" s="50">
        <f t="shared" si="1"/>
        <v>-0.1909068073348405</v>
      </c>
    </row>
    <row r="11" spans="1:5" ht="12.75" customHeight="1" x14ac:dyDescent="0.2">
      <c r="A11" s="38" t="s">
        <v>30</v>
      </c>
      <c r="B11" s="42">
        <f>CAPITULOS!E17</f>
        <v>24040</v>
      </c>
      <c r="C11" s="45">
        <f>CAPITULOS!C17</f>
        <v>24040</v>
      </c>
      <c r="D11" s="24">
        <f t="shared" si="0"/>
        <v>0</v>
      </c>
      <c r="E11" s="50">
        <f t="shared" si="1"/>
        <v>0</v>
      </c>
    </row>
    <row r="12" spans="1:5" ht="13.5" customHeight="1" x14ac:dyDescent="0.2">
      <c r="A12" s="56" t="s">
        <v>32</v>
      </c>
      <c r="B12" s="57">
        <f>SUM(B6:B11)</f>
        <v>9472621.9999999981</v>
      </c>
      <c r="C12" s="59">
        <f>SUM(C6:C11)</f>
        <v>9369533</v>
      </c>
      <c r="D12" s="60">
        <f t="shared" si="0"/>
        <v>103088.99999999814</v>
      </c>
      <c r="E12" s="61">
        <f t="shared" si="1"/>
        <v>1.1002576115586351E-2</v>
      </c>
    </row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</sheetData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G122"/>
    </sheetView>
  </sheetViews>
  <sheetFormatPr baseColWidth="10" defaultColWidth="14.42578125" defaultRowHeight="15" customHeight="1" x14ac:dyDescent="0.2"/>
  <cols>
    <col min="1" max="1" width="54.28515625" customWidth="1"/>
    <col min="2" max="2" width="13.140625" customWidth="1"/>
    <col min="3" max="3" width="14.7109375" customWidth="1"/>
    <col min="4" max="4" width="13.7109375" customWidth="1"/>
    <col min="5" max="26" width="10" customWidth="1"/>
  </cols>
  <sheetData>
    <row r="1" spans="1:26" ht="12.75" customHeight="1" x14ac:dyDescent="0.2">
      <c r="A1" s="3" t="s">
        <v>1</v>
      </c>
    </row>
    <row r="2" spans="1:26" ht="12.75" customHeight="1" x14ac:dyDescent="0.2"/>
    <row r="3" spans="1:26" ht="12.75" customHeight="1" x14ac:dyDescent="0.2">
      <c r="A3" t="s">
        <v>112</v>
      </c>
    </row>
    <row r="4" spans="1:26" ht="13.5" customHeight="1" x14ac:dyDescent="0.2"/>
    <row r="5" spans="1:26" ht="30" customHeight="1" x14ac:dyDescent="0.2">
      <c r="A5" s="5" t="s">
        <v>113</v>
      </c>
      <c r="B5" s="5" t="s">
        <v>0</v>
      </c>
      <c r="C5" s="8" t="s">
        <v>4</v>
      </c>
      <c r="D5" s="10" t="s">
        <v>5</v>
      </c>
      <c r="E5" s="13" t="s">
        <v>6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2.75" customHeight="1" x14ac:dyDescent="0.2">
      <c r="A6" s="14" t="s">
        <v>117</v>
      </c>
      <c r="B6" s="19">
        <f>'presupuesto gasto 2019'!E12</f>
        <v>25050</v>
      </c>
      <c r="C6" s="19">
        <f>'presupuesto gasto 2019'!D12</f>
        <v>50050</v>
      </c>
      <c r="D6" s="30">
        <f>B6-C6</f>
        <v>-25000</v>
      </c>
      <c r="E6" s="33">
        <f>D6/C6</f>
        <v>-0.49950049950049952</v>
      </c>
    </row>
    <row r="7" spans="1:26" ht="12.75" customHeight="1" x14ac:dyDescent="0.2">
      <c r="A7" s="38" t="s">
        <v>125</v>
      </c>
      <c r="B7" s="42">
        <f>'presupuesto gasto 2019'!E102+'presupuesto gasto 2019'!E111</f>
        <v>140031.41999999998</v>
      </c>
      <c r="C7" s="42">
        <f>'presupuesto gasto 2019'!D102+'presupuesto gasto 2019'!D111</f>
        <v>140031.41999999998</v>
      </c>
      <c r="D7" s="24">
        <f>B7-C7</f>
        <v>0</v>
      </c>
      <c r="E7" s="50">
        <f>D7/C7</f>
        <v>0</v>
      </c>
    </row>
    <row r="8" spans="1:26" ht="12.75" customHeight="1" x14ac:dyDescent="0.2">
      <c r="A8" s="38" t="s">
        <v>127</v>
      </c>
      <c r="B8" s="42">
        <f>'presupuesto gasto 2019'!E17</f>
        <v>0</v>
      </c>
      <c r="C8" s="45">
        <v>0</v>
      </c>
      <c r="D8" s="24">
        <f>B8-C8</f>
        <v>0</v>
      </c>
      <c r="E8" s="50"/>
    </row>
    <row r="9" spans="1:26" ht="12.75" customHeight="1" x14ac:dyDescent="0.2">
      <c r="A9" s="38" t="s">
        <v>128</v>
      </c>
      <c r="B9" s="42">
        <f>'presupuesto gasto 2019'!E28+'presupuesto gasto 2019'!E35+'presupuesto gasto 2019'!E92</f>
        <v>9307540.5799999982</v>
      </c>
      <c r="C9" s="42">
        <f>'presupuesto gasto 2019'!D28+'presupuesto gasto 2019'!D35+'presupuesto gasto 2019'!D92</f>
        <v>9179451.5800000001</v>
      </c>
      <c r="D9" s="24">
        <f>B9-C9</f>
        <v>128088.99999999814</v>
      </c>
      <c r="E9" s="50">
        <f>D9/C9</f>
        <v>1.3953883724282157E-2</v>
      </c>
    </row>
    <row r="10" spans="1:26" ht="13.5" customHeight="1" x14ac:dyDescent="0.2">
      <c r="A10" s="56" t="s">
        <v>32</v>
      </c>
      <c r="B10" s="57">
        <f>SUM(B6:B9)</f>
        <v>9472621.9999999981</v>
      </c>
      <c r="C10" s="59">
        <f>SUM(C6:C9)</f>
        <v>9369533</v>
      </c>
      <c r="D10" s="60">
        <f>B10-C10</f>
        <v>103088.99999999814</v>
      </c>
      <c r="E10" s="61">
        <f>D10/C10</f>
        <v>1.1002576115586351E-2</v>
      </c>
    </row>
    <row r="11" spans="1:26" ht="12.75" customHeight="1" x14ac:dyDescent="0.2"/>
    <row r="12" spans="1:26" ht="12.75" customHeight="1" x14ac:dyDescent="0.2"/>
    <row r="13" spans="1:26" ht="12.75" customHeight="1" x14ac:dyDescent="0.2"/>
    <row r="14" spans="1:26" ht="12.75" customHeight="1" x14ac:dyDescent="0.2"/>
    <row r="15" spans="1:26" ht="12.75" customHeight="1" x14ac:dyDescent="0.2"/>
    <row r="16" spans="1:2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6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G122"/>
    </sheetView>
  </sheetViews>
  <sheetFormatPr baseColWidth="10" defaultColWidth="14.42578125" defaultRowHeight="15" customHeight="1" x14ac:dyDescent="0.2"/>
  <cols>
    <col min="1" max="1" width="56.7109375" customWidth="1"/>
    <col min="2" max="2" width="13.85546875" customWidth="1"/>
    <col min="3" max="3" width="14.28515625" customWidth="1"/>
    <col min="4" max="4" width="13.85546875" customWidth="1"/>
    <col min="5" max="6" width="10" customWidth="1"/>
    <col min="7" max="7" width="12.5703125" customWidth="1"/>
    <col min="8" max="26" width="10" customWidth="1"/>
  </cols>
  <sheetData>
    <row r="1" spans="1:7" ht="12.75" customHeight="1" x14ac:dyDescent="0.2">
      <c r="A1" s="3" t="s">
        <v>1</v>
      </c>
    </row>
    <row r="2" spans="1:7" ht="12.75" customHeight="1" x14ac:dyDescent="0.2"/>
    <row r="3" spans="1:7" ht="12.75" customHeight="1" x14ac:dyDescent="0.2">
      <c r="A3" t="s">
        <v>74</v>
      </c>
    </row>
    <row r="4" spans="1:7" ht="13.5" customHeight="1" x14ac:dyDescent="0.2"/>
    <row r="5" spans="1:7" ht="26.25" customHeight="1" x14ac:dyDescent="0.2">
      <c r="A5" s="5" t="s">
        <v>75</v>
      </c>
      <c r="B5" s="5" t="s">
        <v>0</v>
      </c>
      <c r="C5" s="8" t="s">
        <v>4</v>
      </c>
      <c r="D5" s="10" t="s">
        <v>5</v>
      </c>
      <c r="E5" s="13" t="s">
        <v>6</v>
      </c>
    </row>
    <row r="6" spans="1:7" ht="12.75" customHeight="1" x14ac:dyDescent="0.2">
      <c r="A6" s="14" t="s">
        <v>76</v>
      </c>
      <c r="B6" s="19">
        <f>ARTICULOS!B70</f>
        <v>0</v>
      </c>
      <c r="C6" s="25">
        <v>0</v>
      </c>
      <c r="D6" s="30">
        <f t="shared" ref="D6:D23" si="0">B6-C6</f>
        <v>0</v>
      </c>
      <c r="E6" s="33"/>
    </row>
    <row r="7" spans="1:7" ht="12.75" customHeight="1" x14ac:dyDescent="0.2">
      <c r="A7" s="38" t="s">
        <v>80</v>
      </c>
      <c r="B7" s="42">
        <f>'presupuesto gasto 2019'!E40+'presupuesto gasto 2019'!E41+'presupuesto gasto 2019'!E42</f>
        <v>4803864.3199999994</v>
      </c>
      <c r="C7" s="42">
        <f>'presupuesto gasto 2019'!D40+'presupuesto gasto 2019'!D41+'presupuesto gasto 2019'!D42</f>
        <v>4642787.55</v>
      </c>
      <c r="D7" s="24">
        <f t="shared" si="0"/>
        <v>161076.76999999955</v>
      </c>
      <c r="E7" s="50">
        <f t="shared" ref="E7:E15" si="1">D7/C7</f>
        <v>3.469397818989145E-2</v>
      </c>
    </row>
    <row r="8" spans="1:7" ht="12.75" customHeight="1" x14ac:dyDescent="0.2">
      <c r="A8" s="38" t="s">
        <v>83</v>
      </c>
      <c r="B8" s="42">
        <f>'presupuesto gasto 2019'!E43+'presupuesto gasto 2019'!E44+'presupuesto gasto 2019'!E45</f>
        <v>74623.350000000006</v>
      </c>
      <c r="C8" s="42">
        <f>'presupuesto gasto 2019'!D43+'presupuesto gasto 2019'!D44+'presupuesto gasto 2019'!D45</f>
        <v>73077.23</v>
      </c>
      <c r="D8" s="24">
        <f t="shared" si="0"/>
        <v>1546.1200000000099</v>
      </c>
      <c r="E8" s="50">
        <f t="shared" si="1"/>
        <v>2.1157342718108089E-2</v>
      </c>
      <c r="G8" s="165"/>
    </row>
    <row r="9" spans="1:7" ht="12.75" customHeight="1" x14ac:dyDescent="0.2">
      <c r="A9" s="38" t="s">
        <v>84</v>
      </c>
      <c r="B9" s="42">
        <f>'presupuesto gasto 2019'!E46</f>
        <v>445039.43</v>
      </c>
      <c r="C9" s="42">
        <f>'presupuesto gasto 2019'!D46</f>
        <v>437923.18</v>
      </c>
      <c r="D9" s="24">
        <f t="shared" si="0"/>
        <v>7116.25</v>
      </c>
      <c r="E9" s="50">
        <f t="shared" si="1"/>
        <v>1.6249996175128251E-2</v>
      </c>
    </row>
    <row r="10" spans="1:7" ht="12.75" customHeight="1" x14ac:dyDescent="0.2">
      <c r="A10" s="38" t="s">
        <v>86</v>
      </c>
      <c r="B10" s="42">
        <f>'presupuesto gasto 2019'!E47+'presupuesto gasto 2019'!E102+'presupuesto gasto 2019'!E105+'presupuesto gasto 2019'!E106</f>
        <v>1544038.84</v>
      </c>
      <c r="C10" s="42">
        <f>'presupuesto gasto 2019'!D47+'presupuesto gasto 2019'!D102+'presupuesto gasto 2019'!D105+'presupuesto gasto 2019'!D106</f>
        <v>1554790.85</v>
      </c>
      <c r="D10" s="24">
        <f t="shared" si="0"/>
        <v>-10752.010000000009</v>
      </c>
      <c r="E10" s="50">
        <f t="shared" si="1"/>
        <v>-6.9154060174717443E-3</v>
      </c>
    </row>
    <row r="11" spans="1:7" ht="12.75" customHeight="1" x14ac:dyDescent="0.2">
      <c r="A11" s="38" t="s">
        <v>89</v>
      </c>
      <c r="B11" s="42">
        <f>'presupuesto gasto 2019'!E49+'presupuesto gasto 2019'!E48</f>
        <v>8120.19</v>
      </c>
      <c r="C11" s="42">
        <f>'presupuesto gasto 2019'!D49+'presupuesto gasto 2019'!D48</f>
        <v>8020.19</v>
      </c>
      <c r="D11" s="24">
        <f t="shared" si="0"/>
        <v>100</v>
      </c>
      <c r="E11" s="50">
        <f t="shared" si="1"/>
        <v>1.2468532540999652E-2</v>
      </c>
    </row>
    <row r="12" spans="1:7" ht="12.75" customHeight="1" x14ac:dyDescent="0.2">
      <c r="A12" s="38" t="s">
        <v>92</v>
      </c>
      <c r="B12" s="42">
        <f>'presupuesto gasto 2019'!E51+'presupuesto gasto 2019'!E53+'presupuesto gasto 2019'!E54+'presupuesto gasto 2019'!E55+'presupuesto gasto 2019'!E50+'presupuesto gasto 2019'!E52</f>
        <v>164150</v>
      </c>
      <c r="C12" s="42">
        <f>'presupuesto gasto 2019'!D51+'presupuesto gasto 2019'!D53+'presupuesto gasto 2019'!D54+'presupuesto gasto 2019'!D55+'presupuesto gasto 2019'!D50+'presupuesto gasto 2019'!D52</f>
        <v>161450</v>
      </c>
      <c r="D12" s="24">
        <f t="shared" si="0"/>
        <v>2700</v>
      </c>
      <c r="E12" s="50">
        <f t="shared" si="1"/>
        <v>1.672344379064726E-2</v>
      </c>
    </row>
    <row r="13" spans="1:7" ht="12.75" customHeight="1" x14ac:dyDescent="0.2">
      <c r="A13" s="38" t="s">
        <v>96</v>
      </c>
      <c r="B13" s="42">
        <f>'presupuesto gasto 2019'!E20+'presupuesto gasto 2019'!E21+SUM('presupuesto gasto 2019'!E56:E80)</f>
        <v>1671445.87</v>
      </c>
      <c r="C13" s="42">
        <f>'presupuesto gasto 2019'!D20+'presupuesto gasto 2019'!D21+SUM('presupuesto gasto 2019'!D56:D80)</f>
        <v>1659144</v>
      </c>
      <c r="D13" s="24">
        <f t="shared" si="0"/>
        <v>12301.870000000112</v>
      </c>
      <c r="E13" s="50">
        <f t="shared" si="1"/>
        <v>7.4145884865931535E-3</v>
      </c>
    </row>
    <row r="14" spans="1:7" ht="12.75" customHeight="1" x14ac:dyDescent="0.2">
      <c r="A14" s="38" t="s">
        <v>98</v>
      </c>
      <c r="B14" s="42">
        <f>'presupuesto gasto 2019'!E22+'presupuesto gasto 2019'!E23+'presupuesto gasto 2019'!E24+'presupuesto gasto 2019'!E81+'presupuesto gasto 2019'!E82</f>
        <v>134200</v>
      </c>
      <c r="C14" s="42">
        <f>'presupuesto gasto 2019'!D22+'presupuesto gasto 2019'!D23+'presupuesto gasto 2019'!D24+'presupuesto gasto 2019'!D81+'presupuesto gasto 2019'!D82</f>
        <v>134200</v>
      </c>
      <c r="D14" s="24">
        <f t="shared" si="0"/>
        <v>0</v>
      </c>
      <c r="E14" s="50">
        <f t="shared" si="1"/>
        <v>0</v>
      </c>
    </row>
    <row r="15" spans="1:7" ht="12.75" customHeight="1" x14ac:dyDescent="0.2">
      <c r="A15" s="38" t="s">
        <v>102</v>
      </c>
      <c r="B15" s="42">
        <f>'presupuesto gasto 2019'!E83</f>
        <v>33000</v>
      </c>
      <c r="C15" s="42">
        <f>'presupuesto gasto 2019'!D83</f>
        <v>72000</v>
      </c>
      <c r="D15" s="24">
        <f t="shared" si="0"/>
        <v>-39000</v>
      </c>
      <c r="E15" s="50">
        <f t="shared" si="1"/>
        <v>-0.54166666666666663</v>
      </c>
    </row>
    <row r="16" spans="1:7" ht="12.75" customHeight="1" x14ac:dyDescent="0.2">
      <c r="A16" s="38" t="s">
        <v>104</v>
      </c>
      <c r="B16" s="42">
        <v>0</v>
      </c>
      <c r="C16" s="45">
        <v>0</v>
      </c>
      <c r="D16" s="24">
        <f t="shared" si="0"/>
        <v>0</v>
      </c>
      <c r="E16" s="50"/>
    </row>
    <row r="17" spans="1:5" ht="12.75" customHeight="1" x14ac:dyDescent="0.2">
      <c r="A17" s="38" t="s">
        <v>106</v>
      </c>
      <c r="B17" s="42">
        <f>'presupuesto gasto 2019'!E12</f>
        <v>25050</v>
      </c>
      <c r="C17" s="42">
        <f>'presupuesto gasto 2019'!D12</f>
        <v>50050</v>
      </c>
      <c r="D17" s="24">
        <f t="shared" si="0"/>
        <v>-25000</v>
      </c>
      <c r="E17" s="50">
        <f t="shared" ref="E17:E23" si="2">D17/C17</f>
        <v>-0.49950049950049952</v>
      </c>
    </row>
    <row r="18" spans="1:5" ht="12.75" customHeight="1" x14ac:dyDescent="0.2">
      <c r="A18" s="38" t="s">
        <v>108</v>
      </c>
      <c r="B18" s="42">
        <f>'presupuesto gasto 2019'!E84</f>
        <v>30000</v>
      </c>
      <c r="C18" s="42">
        <f>'presupuesto gasto 2019'!D84</f>
        <v>27000</v>
      </c>
      <c r="D18" s="24">
        <f t="shared" si="0"/>
        <v>3000</v>
      </c>
      <c r="E18" s="50">
        <f t="shared" si="2"/>
        <v>0.1111111111111111</v>
      </c>
    </row>
    <row r="19" spans="1:5" ht="12.75" customHeight="1" x14ac:dyDescent="0.2">
      <c r="A19" s="38" t="s">
        <v>111</v>
      </c>
      <c r="B19" s="42">
        <f>'presupuesto gasto 2019'!E35</f>
        <v>354000</v>
      </c>
      <c r="C19" s="42">
        <f>'presupuesto gasto 2019'!D35</f>
        <v>326000</v>
      </c>
      <c r="D19" s="24">
        <f t="shared" si="0"/>
        <v>28000</v>
      </c>
      <c r="E19" s="50">
        <f t="shared" si="2"/>
        <v>8.5889570552147243E-2</v>
      </c>
    </row>
    <row r="20" spans="1:5" ht="12.75" customHeight="1" x14ac:dyDescent="0.2">
      <c r="A20" s="38" t="s">
        <v>114</v>
      </c>
      <c r="B20" s="42">
        <f>'presupuesto gasto 2019'!E14+'presupuesto gasto 2019'!E25+'presupuesto gasto 2019'!E85+'presupuesto gasto 2019'!E86+'presupuesto gasto 2019'!E87</f>
        <v>160050</v>
      </c>
      <c r="C20" s="42">
        <f>'presupuesto gasto 2019'!D14+'presupuesto gasto 2019'!D25+'presupuesto gasto 2019'!D85+'presupuesto gasto 2019'!D86+'presupuesto gasto 2019'!D87</f>
        <v>198050</v>
      </c>
      <c r="D20" s="24">
        <f t="shared" si="0"/>
        <v>-38000</v>
      </c>
      <c r="E20" s="50">
        <f t="shared" si="2"/>
        <v>-0.1918707397121939</v>
      </c>
    </row>
    <row r="21" spans="1:5" ht="12.75" customHeight="1" x14ac:dyDescent="0.2">
      <c r="A21" s="38" t="s">
        <v>120</v>
      </c>
      <c r="B21" s="42">
        <f>'presupuesto gasto 2019'!E88</f>
        <v>1000</v>
      </c>
      <c r="C21" s="42">
        <f>'presupuesto gasto 2019'!D88</f>
        <v>1000</v>
      </c>
      <c r="D21" s="24">
        <f t="shared" si="0"/>
        <v>0</v>
      </c>
      <c r="E21" s="50">
        <f t="shared" si="2"/>
        <v>0</v>
      </c>
    </row>
    <row r="22" spans="1:5" ht="12.75" customHeight="1" x14ac:dyDescent="0.2">
      <c r="A22" s="38" t="s">
        <v>123</v>
      </c>
      <c r="B22" s="42">
        <f>'presupuesto gasto 2019'!E89</f>
        <v>24040</v>
      </c>
      <c r="C22" s="42">
        <f>'presupuesto gasto 2019'!D89</f>
        <v>24040</v>
      </c>
      <c r="D22" s="24">
        <f t="shared" si="0"/>
        <v>0</v>
      </c>
      <c r="E22" s="50">
        <f t="shared" si="2"/>
        <v>0</v>
      </c>
    </row>
    <row r="23" spans="1:5" ht="13.5" customHeight="1" x14ac:dyDescent="0.2">
      <c r="A23" s="56" t="s">
        <v>32</v>
      </c>
      <c r="B23" s="57">
        <f>SUM(B6:B22)</f>
        <v>9472622</v>
      </c>
      <c r="C23" s="59">
        <f>SUM(C6:C22)</f>
        <v>9369533</v>
      </c>
      <c r="D23" s="60">
        <f t="shared" si="0"/>
        <v>103089</v>
      </c>
      <c r="E23" s="61">
        <f t="shared" si="2"/>
        <v>1.1002576115586551E-2</v>
      </c>
    </row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6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sqref="A1:G122"/>
    </sheetView>
  </sheetViews>
  <sheetFormatPr baseColWidth="10" defaultColWidth="14.42578125" defaultRowHeight="15" customHeight="1" x14ac:dyDescent="0.2"/>
  <cols>
    <col min="1" max="1" width="8.7109375" customWidth="1"/>
    <col min="2" max="2" width="47.28515625" customWidth="1"/>
    <col min="3" max="3" width="18.140625" customWidth="1"/>
    <col min="4" max="26" width="10" customWidth="1"/>
  </cols>
  <sheetData>
    <row r="1" spans="1:3" ht="12.75" customHeight="1" x14ac:dyDescent="0.2">
      <c r="A1" s="3" t="s">
        <v>1</v>
      </c>
    </row>
    <row r="2" spans="1:3" ht="12.75" customHeight="1" x14ac:dyDescent="0.2"/>
    <row r="3" spans="1:3" ht="12.75" customHeight="1" x14ac:dyDescent="0.2">
      <c r="A3" t="s">
        <v>135</v>
      </c>
      <c r="C3" s="158" t="s">
        <v>295</v>
      </c>
    </row>
    <row r="4" spans="1:3" ht="13.5" customHeight="1" x14ac:dyDescent="0.2"/>
    <row r="5" spans="1:3" ht="24.75" customHeight="1" x14ac:dyDescent="0.2">
      <c r="A5" s="101" t="s">
        <v>136</v>
      </c>
      <c r="B5" s="101" t="s">
        <v>139</v>
      </c>
      <c r="C5" s="101" t="s">
        <v>140</v>
      </c>
    </row>
    <row r="6" spans="1:3" ht="12.75" customHeight="1" x14ac:dyDescent="0.2">
      <c r="A6" s="102" t="s">
        <v>141</v>
      </c>
      <c r="B6" s="14" t="s">
        <v>33</v>
      </c>
      <c r="C6" s="19">
        <f>'presupuesto gasto 2019'!E12</f>
        <v>25050</v>
      </c>
    </row>
    <row r="7" spans="1:3" ht="12.75" customHeight="1" x14ac:dyDescent="0.2">
      <c r="A7" s="104"/>
      <c r="B7" s="106" t="s">
        <v>144</v>
      </c>
      <c r="C7" s="108">
        <f>C6</f>
        <v>25050</v>
      </c>
    </row>
    <row r="8" spans="1:3" ht="12.75" customHeight="1" x14ac:dyDescent="0.2">
      <c r="A8" s="104">
        <v>211</v>
      </c>
      <c r="B8" s="38" t="s">
        <v>151</v>
      </c>
      <c r="C8" s="42">
        <f>'presupuesto gasto 2019'!E111</f>
        <v>7010.12</v>
      </c>
    </row>
    <row r="9" spans="1:3" ht="12.75" customHeight="1" x14ac:dyDescent="0.2">
      <c r="A9" s="104">
        <v>221</v>
      </c>
      <c r="B9" s="109" t="s">
        <v>153</v>
      </c>
      <c r="C9" s="42">
        <f>'presupuesto gasto 2019'!E102</f>
        <v>133021.29999999999</v>
      </c>
    </row>
    <row r="10" spans="1:3" ht="12.75" customHeight="1" x14ac:dyDescent="0.2">
      <c r="A10" s="104"/>
      <c r="B10" s="106" t="s">
        <v>155</v>
      </c>
      <c r="C10" s="108">
        <f>C8+C9</f>
        <v>140031.41999999998</v>
      </c>
    </row>
    <row r="11" spans="1:3" ht="12.75" customHeight="1" x14ac:dyDescent="0.2">
      <c r="A11" s="104">
        <v>491</v>
      </c>
      <c r="B11" s="38" t="s">
        <v>43</v>
      </c>
      <c r="C11" s="42">
        <f>'presupuesto gasto 2019'!E17</f>
        <v>0</v>
      </c>
    </row>
    <row r="12" spans="1:3" ht="12.75" customHeight="1" x14ac:dyDescent="0.2">
      <c r="A12" s="104"/>
      <c r="B12" s="106" t="s">
        <v>157</v>
      </c>
      <c r="C12" s="108">
        <f>C11</f>
        <v>0</v>
      </c>
    </row>
    <row r="13" spans="1:3" ht="12.75" customHeight="1" x14ac:dyDescent="0.2">
      <c r="A13" s="104">
        <v>912</v>
      </c>
      <c r="B13" s="38" t="s">
        <v>158</v>
      </c>
      <c r="C13" s="42">
        <f>'presupuesto gasto 2019'!E28</f>
        <v>74356</v>
      </c>
    </row>
    <row r="14" spans="1:3" ht="12.75" customHeight="1" x14ac:dyDescent="0.2">
      <c r="A14" s="104">
        <v>920</v>
      </c>
      <c r="B14" s="38" t="s">
        <v>160</v>
      </c>
      <c r="C14" s="42">
        <v>0</v>
      </c>
    </row>
    <row r="15" spans="1:3" ht="12.75" customHeight="1" x14ac:dyDescent="0.2">
      <c r="A15" s="104">
        <v>929</v>
      </c>
      <c r="B15" s="113" t="s">
        <v>61</v>
      </c>
      <c r="C15" s="42">
        <f>'presupuesto gasto 2019'!E35</f>
        <v>354000</v>
      </c>
    </row>
    <row r="16" spans="1:3" ht="12.75" customHeight="1" x14ac:dyDescent="0.2">
      <c r="A16" s="104">
        <v>932</v>
      </c>
      <c r="B16" s="38" t="s">
        <v>166</v>
      </c>
      <c r="C16" s="42">
        <f>'presupuesto gasto 2019'!E92</f>
        <v>8879184.5799999982</v>
      </c>
    </row>
    <row r="17" spans="1:3" ht="12.75" customHeight="1" x14ac:dyDescent="0.2">
      <c r="A17" s="104">
        <v>934</v>
      </c>
      <c r="B17" s="38" t="s">
        <v>167</v>
      </c>
      <c r="C17" s="42">
        <v>0</v>
      </c>
    </row>
    <row r="18" spans="1:3" ht="13.5" customHeight="1" x14ac:dyDescent="0.2">
      <c r="A18" s="116"/>
      <c r="B18" s="117" t="s">
        <v>168</v>
      </c>
      <c r="C18" s="118">
        <f>C13+C14+C16+C17+C15</f>
        <v>9307540.5799999982</v>
      </c>
    </row>
    <row r="19" spans="1:3" ht="13.5" customHeight="1" x14ac:dyDescent="0.2">
      <c r="A19" s="119"/>
      <c r="B19" s="120" t="s">
        <v>169</v>
      </c>
      <c r="C19" s="121">
        <f>C7+C10+C12+C18</f>
        <v>9472621.9999999981</v>
      </c>
    </row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sqref="A1:G122"/>
    </sheetView>
  </sheetViews>
  <sheetFormatPr baseColWidth="10" defaultColWidth="14.42578125" defaultRowHeight="15" customHeight="1" x14ac:dyDescent="0.2"/>
  <cols>
    <col min="1" max="1" width="11.28515625" customWidth="1"/>
    <col min="2" max="2" width="48.28515625" customWidth="1"/>
    <col min="3" max="3" width="12.7109375" customWidth="1"/>
    <col min="4" max="26" width="10" customWidth="1"/>
  </cols>
  <sheetData>
    <row r="1" spans="1:3" ht="12.75" customHeight="1" x14ac:dyDescent="0.2">
      <c r="A1" s="3" t="s">
        <v>1</v>
      </c>
    </row>
    <row r="2" spans="1:3" ht="12.75" customHeight="1" x14ac:dyDescent="0.2"/>
    <row r="3" spans="1:3" ht="12.75" customHeight="1" x14ac:dyDescent="0.2">
      <c r="A3" t="s">
        <v>142</v>
      </c>
      <c r="C3" s="158" t="s">
        <v>295</v>
      </c>
    </row>
    <row r="4" spans="1:3" ht="13.5" customHeight="1" x14ac:dyDescent="0.2"/>
    <row r="5" spans="1:3" ht="26.25" customHeight="1" x14ac:dyDescent="0.2">
      <c r="A5" s="101" t="s">
        <v>143</v>
      </c>
      <c r="B5" s="103" t="s">
        <v>139</v>
      </c>
      <c r="C5" s="101" t="s">
        <v>140</v>
      </c>
    </row>
    <row r="6" spans="1:3" ht="12.75" customHeight="1" x14ac:dyDescent="0.2">
      <c r="A6" s="105"/>
      <c r="B6" s="103" t="s">
        <v>58</v>
      </c>
      <c r="C6" s="107">
        <f>C11+C13</f>
        <v>9448581.9999999981</v>
      </c>
    </row>
    <row r="7" spans="1:3" ht="12.75" customHeight="1" x14ac:dyDescent="0.2">
      <c r="A7" s="110" t="s">
        <v>148</v>
      </c>
      <c r="B7" s="109" t="s">
        <v>156</v>
      </c>
      <c r="C7" s="111">
        <f>CAPITULOS!E8</f>
        <v>6867565.9399999985</v>
      </c>
    </row>
    <row r="8" spans="1:3" ht="12.75" customHeight="1" x14ac:dyDescent="0.2">
      <c r="A8" s="112">
        <v>2</v>
      </c>
      <c r="B8" s="109" t="s">
        <v>161</v>
      </c>
      <c r="C8" s="111">
        <f>CAPITULOS!E9</f>
        <v>2010916.06</v>
      </c>
    </row>
    <row r="9" spans="1:3" ht="12.75" customHeight="1" x14ac:dyDescent="0.2">
      <c r="A9" s="112">
        <v>3</v>
      </c>
      <c r="B9" s="109" t="s">
        <v>163</v>
      </c>
      <c r="C9" s="111">
        <f>CAPITULOS!E10</f>
        <v>55050</v>
      </c>
    </row>
    <row r="10" spans="1:3" ht="12.75" customHeight="1" x14ac:dyDescent="0.2">
      <c r="A10" s="112">
        <v>5</v>
      </c>
      <c r="B10" s="109" t="s">
        <v>165</v>
      </c>
      <c r="C10" s="111">
        <f>CAPITULOS!E11</f>
        <v>354000</v>
      </c>
    </row>
    <row r="11" spans="1:3" ht="12.75" customHeight="1" x14ac:dyDescent="0.2">
      <c r="A11" s="112"/>
      <c r="B11" s="106" t="s">
        <v>60</v>
      </c>
      <c r="C11" s="122">
        <f>C7+C8+C9+C10</f>
        <v>9287531.9999999981</v>
      </c>
    </row>
    <row r="12" spans="1:3" ht="12.75" customHeight="1" x14ac:dyDescent="0.2">
      <c r="A12" s="112">
        <v>6</v>
      </c>
      <c r="B12" s="38" t="s">
        <v>170</v>
      </c>
      <c r="C12" s="111">
        <f>CAPITULOS!E14</f>
        <v>161050</v>
      </c>
    </row>
    <row r="13" spans="1:3" ht="12.75" customHeight="1" x14ac:dyDescent="0.2">
      <c r="A13" s="112"/>
      <c r="B13" s="106" t="s">
        <v>62</v>
      </c>
      <c r="C13" s="122">
        <f>C12</f>
        <v>161050</v>
      </c>
    </row>
    <row r="14" spans="1:3" ht="12.75" customHeight="1" x14ac:dyDescent="0.2">
      <c r="A14" s="112"/>
      <c r="B14" s="38" t="s">
        <v>171</v>
      </c>
      <c r="C14" s="111">
        <f>C15</f>
        <v>24040</v>
      </c>
    </row>
    <row r="15" spans="1:3" ht="13.5" customHeight="1" x14ac:dyDescent="0.2">
      <c r="A15" s="112">
        <v>8</v>
      </c>
      <c r="B15" s="127" t="s">
        <v>173</v>
      </c>
      <c r="C15" s="111">
        <f>CAPITULOS!E17</f>
        <v>24040</v>
      </c>
    </row>
    <row r="16" spans="1:3" ht="13.5" customHeight="1" x14ac:dyDescent="0.2">
      <c r="A16" s="119"/>
      <c r="B16" s="129" t="s">
        <v>169</v>
      </c>
      <c r="C16" s="121">
        <f>C6+C14</f>
        <v>9472621.9999999981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6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9"/>
  <sheetViews>
    <sheetView tabSelected="1" view="pageLayout" topLeftCell="A298" zoomScaleNormal="100" workbookViewId="0">
      <selection activeCell="E8" sqref="E8"/>
    </sheetView>
  </sheetViews>
  <sheetFormatPr baseColWidth="10" defaultColWidth="14.42578125" defaultRowHeight="15" customHeight="1" x14ac:dyDescent="0.2"/>
  <cols>
    <col min="1" max="2" width="4.140625" customWidth="1"/>
    <col min="3" max="3" width="7" customWidth="1"/>
    <col min="4" max="4" width="50" customWidth="1"/>
    <col min="5" max="5" width="15.28515625" customWidth="1"/>
    <col min="6" max="6" width="1.140625" customWidth="1"/>
    <col min="7" max="26" width="10" customWidth="1"/>
  </cols>
  <sheetData>
    <row r="1" spans="1:5" ht="12.75" customHeight="1" x14ac:dyDescent="0.2">
      <c r="A1" s="3" t="s">
        <v>1</v>
      </c>
    </row>
    <row r="2" spans="1:5" ht="12.75" customHeight="1" x14ac:dyDescent="0.2"/>
    <row r="3" spans="1:5" ht="27.75" customHeight="1" x14ac:dyDescent="0.2">
      <c r="D3" t="s">
        <v>172</v>
      </c>
      <c r="E3" s="167" t="s">
        <v>295</v>
      </c>
    </row>
    <row r="4" spans="1:5" ht="12.75" customHeight="1" x14ac:dyDescent="0.2"/>
    <row r="5" spans="1:5" ht="12.75" customHeight="1" x14ac:dyDescent="0.2">
      <c r="A5" s="37" t="s">
        <v>174</v>
      </c>
      <c r="B5" s="125" t="s">
        <v>175</v>
      </c>
      <c r="C5" s="37" t="s">
        <v>177</v>
      </c>
      <c r="D5" s="37" t="s">
        <v>139</v>
      </c>
      <c r="E5" s="37" t="s">
        <v>140</v>
      </c>
    </row>
    <row r="6" spans="1:5" ht="12.75" customHeight="1" x14ac:dyDescent="0.2">
      <c r="A6" s="128"/>
      <c r="B6" s="128"/>
      <c r="C6" s="128"/>
      <c r="D6" s="128"/>
      <c r="E6" s="130"/>
    </row>
    <row r="7" spans="1:5" ht="12.75" customHeight="1" x14ac:dyDescent="0.2">
      <c r="A7" s="128"/>
      <c r="B7" s="128">
        <v>932</v>
      </c>
      <c r="C7" s="128">
        <v>12000</v>
      </c>
      <c r="D7" s="128" t="s">
        <v>138</v>
      </c>
      <c r="E7" s="130"/>
    </row>
    <row r="8" spans="1:5" ht="12.75" customHeight="1" x14ac:dyDescent="0.2">
      <c r="A8" s="128"/>
      <c r="B8" s="128"/>
      <c r="C8" s="128"/>
      <c r="D8" s="128" t="s">
        <v>180</v>
      </c>
      <c r="E8" s="130"/>
    </row>
    <row r="9" spans="1:5" ht="12.75" customHeight="1" x14ac:dyDescent="0.2">
      <c r="A9" s="128"/>
      <c r="B9" s="128"/>
      <c r="C9" s="128"/>
      <c r="D9" s="128" t="s">
        <v>180</v>
      </c>
      <c r="E9" s="132">
        <f>'presupuesto gasto 2019'!E40</f>
        <v>1950350.31</v>
      </c>
    </row>
    <row r="10" spans="1:5" ht="12.75" customHeight="1" x14ac:dyDescent="0.2">
      <c r="A10" s="128"/>
      <c r="B10" s="128"/>
      <c r="C10" s="128"/>
      <c r="D10" s="128"/>
      <c r="E10" s="130"/>
    </row>
    <row r="11" spans="1:5" ht="12.75" customHeight="1" x14ac:dyDescent="0.2">
      <c r="A11" s="128"/>
      <c r="B11" s="128"/>
      <c r="C11" s="128"/>
      <c r="D11" s="128"/>
      <c r="E11" s="130"/>
    </row>
    <row r="12" spans="1:5" ht="12.75" customHeight="1" x14ac:dyDescent="0.2">
      <c r="A12" s="128"/>
      <c r="B12" s="128"/>
      <c r="C12" s="128"/>
      <c r="D12" s="128"/>
      <c r="E12" s="130"/>
    </row>
    <row r="13" spans="1:5" ht="12.75" customHeight="1" x14ac:dyDescent="0.2">
      <c r="A13" s="134"/>
      <c r="B13" s="134"/>
      <c r="C13" s="134"/>
      <c r="D13" s="135" t="s">
        <v>182</v>
      </c>
      <c r="E13" s="136">
        <f>E9</f>
        <v>1950350.31</v>
      </c>
    </row>
    <row r="14" spans="1:5" ht="12.75" customHeight="1" x14ac:dyDescent="0.2">
      <c r="C14" s="137"/>
    </row>
    <row r="15" spans="1:5" ht="12.75" customHeight="1" x14ac:dyDescent="0.2">
      <c r="A15" s="143"/>
      <c r="B15" s="143">
        <v>932</v>
      </c>
      <c r="C15" s="143">
        <v>12006</v>
      </c>
      <c r="D15" s="143" t="s">
        <v>138</v>
      </c>
      <c r="E15" s="143"/>
    </row>
    <row r="16" spans="1:5" ht="12.75" customHeight="1" x14ac:dyDescent="0.2">
      <c r="A16" s="128"/>
      <c r="B16" s="128"/>
      <c r="C16" s="128"/>
      <c r="D16" s="128" t="s">
        <v>184</v>
      </c>
      <c r="E16" s="128"/>
    </row>
    <row r="17" spans="1:5" ht="12.75" customHeight="1" x14ac:dyDescent="0.2">
      <c r="A17" s="128"/>
      <c r="B17" s="128"/>
      <c r="C17" s="128"/>
      <c r="D17" s="128" t="s">
        <v>184</v>
      </c>
      <c r="E17" s="144">
        <f>'presupuesto gasto 2019'!E42</f>
        <v>314305.56</v>
      </c>
    </row>
    <row r="18" spans="1:5" ht="12.75" customHeight="1" x14ac:dyDescent="0.2">
      <c r="A18" s="128"/>
      <c r="B18" s="128"/>
      <c r="C18" s="128"/>
      <c r="D18" s="128"/>
      <c r="E18" s="128"/>
    </row>
    <row r="19" spans="1:5" ht="12.75" customHeight="1" x14ac:dyDescent="0.2">
      <c r="A19" s="128"/>
      <c r="B19" s="128"/>
      <c r="C19" s="128"/>
      <c r="D19" s="128"/>
      <c r="E19" s="128"/>
    </row>
    <row r="20" spans="1:5" ht="12.75" customHeight="1" x14ac:dyDescent="0.2">
      <c r="A20" s="134"/>
      <c r="B20" s="134"/>
      <c r="C20" s="134"/>
      <c r="D20" s="135" t="s">
        <v>185</v>
      </c>
      <c r="E20" s="145">
        <f>E17</f>
        <v>314305.56</v>
      </c>
    </row>
    <row r="21" spans="1:5" ht="12.75" customHeight="1" x14ac:dyDescent="0.2"/>
    <row r="22" spans="1:5" ht="12.75" customHeight="1" x14ac:dyDescent="0.2">
      <c r="A22" s="143"/>
      <c r="B22" s="143">
        <v>932</v>
      </c>
      <c r="C22" s="143">
        <v>12100</v>
      </c>
      <c r="D22" s="143" t="s">
        <v>138</v>
      </c>
      <c r="E22" s="143"/>
    </row>
    <row r="23" spans="1:5" ht="12.75" customHeight="1" x14ac:dyDescent="0.2">
      <c r="A23" s="128"/>
      <c r="B23" s="128"/>
      <c r="C23" s="128"/>
      <c r="D23" s="128" t="s">
        <v>186</v>
      </c>
      <c r="E23" s="128"/>
    </row>
    <row r="24" spans="1:5" ht="12.75" customHeight="1" x14ac:dyDescent="0.2">
      <c r="A24" s="128"/>
      <c r="B24" s="128"/>
      <c r="C24" s="128"/>
      <c r="D24" s="128" t="s">
        <v>186</v>
      </c>
      <c r="E24" s="144">
        <f>'presupuesto gasto 2019'!E41</f>
        <v>2539208.4500000002</v>
      </c>
    </row>
    <row r="25" spans="1:5" ht="12.75" customHeight="1" x14ac:dyDescent="0.2">
      <c r="A25" s="128"/>
      <c r="B25" s="128"/>
      <c r="C25" s="128"/>
      <c r="D25" s="128"/>
      <c r="E25" s="128"/>
    </row>
    <row r="26" spans="1:5" ht="12.75" customHeight="1" x14ac:dyDescent="0.2">
      <c r="A26" s="128"/>
      <c r="B26" s="128"/>
      <c r="C26" s="128"/>
      <c r="D26" s="128"/>
      <c r="E26" s="128"/>
    </row>
    <row r="27" spans="1:5" ht="12.75" customHeight="1" x14ac:dyDescent="0.2">
      <c r="A27" s="134"/>
      <c r="B27" s="134"/>
      <c r="C27" s="134"/>
      <c r="D27" s="135" t="s">
        <v>187</v>
      </c>
      <c r="E27" s="145">
        <f>E24</f>
        <v>2539208.4500000002</v>
      </c>
    </row>
    <row r="28" spans="1:5" ht="12.75" customHeight="1" x14ac:dyDescent="0.2"/>
    <row r="29" spans="1:5" ht="12.75" customHeight="1" x14ac:dyDescent="0.2">
      <c r="A29" s="143"/>
      <c r="B29" s="143"/>
      <c r="C29" s="143"/>
      <c r="D29" s="143"/>
      <c r="E29" s="143"/>
    </row>
    <row r="30" spans="1:5" ht="12.75" customHeight="1" x14ac:dyDescent="0.2">
      <c r="A30" s="128"/>
      <c r="B30" s="128">
        <v>932</v>
      </c>
      <c r="C30" s="128">
        <v>13000</v>
      </c>
      <c r="D30" s="128" t="s">
        <v>138</v>
      </c>
      <c r="E30" s="128"/>
    </row>
    <row r="31" spans="1:5" ht="12.75" customHeight="1" x14ac:dyDescent="0.2">
      <c r="A31" s="128"/>
      <c r="B31" s="128"/>
      <c r="C31" s="128"/>
      <c r="D31" s="128" t="s">
        <v>188</v>
      </c>
      <c r="E31" s="128"/>
    </row>
    <row r="32" spans="1:5" ht="12.75" customHeight="1" x14ac:dyDescent="0.2">
      <c r="A32" s="128"/>
      <c r="B32" s="128"/>
      <c r="C32" s="128"/>
      <c r="D32" s="128" t="s">
        <v>188</v>
      </c>
      <c r="E32" s="144">
        <f>'presupuesto gasto 2019'!E43</f>
        <v>74623.350000000006</v>
      </c>
    </row>
    <row r="33" spans="1:5" ht="12.75" customHeight="1" x14ac:dyDescent="0.2">
      <c r="A33" s="128"/>
      <c r="B33" s="128"/>
      <c r="C33" s="128"/>
      <c r="D33" s="128"/>
      <c r="E33" s="128"/>
    </row>
    <row r="34" spans="1:5" ht="12.75" customHeight="1" x14ac:dyDescent="0.2">
      <c r="A34" s="128"/>
      <c r="B34" s="128"/>
      <c r="C34" s="128"/>
      <c r="D34" s="128"/>
      <c r="E34" s="128"/>
    </row>
    <row r="35" spans="1:5" ht="12.75" customHeight="1" x14ac:dyDescent="0.2">
      <c r="A35" s="128"/>
      <c r="B35" s="128"/>
      <c r="C35" s="128"/>
      <c r="D35" s="128"/>
      <c r="E35" s="128"/>
    </row>
    <row r="36" spans="1:5" ht="12.75" customHeight="1" x14ac:dyDescent="0.2">
      <c r="A36" s="134"/>
      <c r="B36" s="134"/>
      <c r="C36" s="134"/>
      <c r="D36" s="135" t="s">
        <v>189</v>
      </c>
      <c r="E36" s="145">
        <f>E32</f>
        <v>74623.350000000006</v>
      </c>
    </row>
    <row r="37" spans="1:5" ht="12.75" customHeight="1" x14ac:dyDescent="0.2"/>
    <row r="38" spans="1:5" ht="12.75" customHeight="1" x14ac:dyDescent="0.2"/>
    <row r="39" spans="1:5" ht="12.75" customHeight="1" x14ac:dyDescent="0.2">
      <c r="A39" s="143"/>
      <c r="B39" s="143">
        <v>932</v>
      </c>
      <c r="C39" s="143">
        <v>15000</v>
      </c>
      <c r="D39" s="143" t="s">
        <v>138</v>
      </c>
      <c r="E39" s="143"/>
    </row>
    <row r="40" spans="1:5" ht="12.75" customHeight="1" x14ac:dyDescent="0.2">
      <c r="A40" s="128"/>
      <c r="B40" s="128"/>
      <c r="C40" s="128"/>
      <c r="D40" s="128" t="s">
        <v>190</v>
      </c>
      <c r="E40" s="128"/>
    </row>
    <row r="41" spans="1:5" ht="12.75" customHeight="1" x14ac:dyDescent="0.2">
      <c r="A41" s="128"/>
      <c r="B41" s="128"/>
      <c r="C41" s="128"/>
      <c r="D41" s="128" t="s">
        <v>190</v>
      </c>
      <c r="E41" s="144">
        <f>'presupuesto gasto 2019'!E46</f>
        <v>445039.43</v>
      </c>
    </row>
    <row r="42" spans="1:5" ht="12.75" customHeight="1" x14ac:dyDescent="0.2">
      <c r="A42" s="128"/>
      <c r="B42" s="128"/>
      <c r="C42" s="128"/>
      <c r="D42" s="128"/>
      <c r="E42" s="128"/>
    </row>
    <row r="43" spans="1:5" ht="12.75" customHeight="1" x14ac:dyDescent="0.2">
      <c r="A43" s="134"/>
      <c r="B43" s="134"/>
      <c r="C43" s="134"/>
      <c r="D43" s="135" t="s">
        <v>191</v>
      </c>
      <c r="E43" s="145">
        <f>E41</f>
        <v>445039.43</v>
      </c>
    </row>
    <row r="44" spans="1:5" ht="12.75" customHeight="1" x14ac:dyDescent="0.2"/>
    <row r="45" spans="1:5" ht="12.75" customHeight="1" x14ac:dyDescent="0.2">
      <c r="A45" s="143"/>
      <c r="B45" s="143"/>
      <c r="C45" s="143"/>
      <c r="D45" s="143"/>
      <c r="E45" s="143"/>
    </row>
    <row r="46" spans="1:5" ht="12.75" customHeight="1" x14ac:dyDescent="0.2">
      <c r="A46" s="128"/>
      <c r="B46" s="128">
        <v>932</v>
      </c>
      <c r="C46" s="128">
        <v>16000</v>
      </c>
      <c r="D46" s="128" t="s">
        <v>138</v>
      </c>
      <c r="E46" s="128"/>
    </row>
    <row r="47" spans="1:5" ht="12.75" customHeight="1" x14ac:dyDescent="0.2">
      <c r="A47" s="128"/>
      <c r="B47" s="128"/>
      <c r="C47" s="128"/>
      <c r="D47" s="128" t="s">
        <v>71</v>
      </c>
      <c r="E47" s="128"/>
    </row>
    <row r="48" spans="1:5" ht="12.75" customHeight="1" x14ac:dyDescent="0.2">
      <c r="A48" s="128"/>
      <c r="B48" s="128"/>
      <c r="C48" s="128"/>
      <c r="D48" s="128" t="s">
        <v>71</v>
      </c>
      <c r="E48" s="144">
        <f>'presupuesto gasto 2019'!E47</f>
        <v>1404007.42</v>
      </c>
    </row>
    <row r="49" spans="1:5" ht="12.75" customHeight="1" x14ac:dyDescent="0.2">
      <c r="A49" s="128"/>
      <c r="B49" s="128"/>
      <c r="C49" s="128"/>
      <c r="D49" s="128"/>
      <c r="E49" s="128"/>
    </row>
    <row r="50" spans="1:5" ht="12.75" customHeight="1" x14ac:dyDescent="0.2">
      <c r="A50" s="128"/>
      <c r="B50" s="128"/>
      <c r="C50" s="128"/>
      <c r="D50" s="128"/>
      <c r="E50" s="128"/>
    </row>
    <row r="51" spans="1:5" ht="12.75" customHeight="1" x14ac:dyDescent="0.2">
      <c r="A51" s="134"/>
      <c r="B51" s="134"/>
      <c r="C51" s="134"/>
      <c r="D51" s="135" t="s">
        <v>192</v>
      </c>
      <c r="E51" s="145">
        <f>E48</f>
        <v>1404007.42</v>
      </c>
    </row>
    <row r="52" spans="1:5" ht="12.75" customHeight="1" x14ac:dyDescent="0.2"/>
    <row r="53" spans="1:5" ht="12.75" customHeight="1" x14ac:dyDescent="0.2">
      <c r="A53" s="143"/>
      <c r="B53" s="143">
        <v>221</v>
      </c>
      <c r="C53" s="143">
        <v>16007</v>
      </c>
      <c r="D53" s="143" t="s">
        <v>193</v>
      </c>
      <c r="E53" s="143"/>
    </row>
    <row r="54" spans="1:5" ht="12.75" customHeight="1" x14ac:dyDescent="0.2">
      <c r="A54" s="128"/>
      <c r="B54" s="128"/>
      <c r="C54" s="128"/>
      <c r="D54" s="128" t="s">
        <v>194</v>
      </c>
      <c r="E54" s="128"/>
    </row>
    <row r="55" spans="1:5" ht="12.75" customHeight="1" x14ac:dyDescent="0.2">
      <c r="A55" s="128"/>
      <c r="B55" s="128"/>
      <c r="C55" s="128"/>
      <c r="D55" s="128" t="s">
        <v>194</v>
      </c>
      <c r="E55" s="144">
        <f>'presupuesto gasto 2019'!E94</f>
        <v>25535.51</v>
      </c>
    </row>
    <row r="56" spans="1:5" ht="12.75" customHeight="1" x14ac:dyDescent="0.2">
      <c r="A56" s="128"/>
      <c r="B56" s="128"/>
      <c r="C56" s="128"/>
      <c r="D56" s="128"/>
      <c r="E56" s="128"/>
    </row>
    <row r="57" spans="1:5" ht="12.75" customHeight="1" x14ac:dyDescent="0.2">
      <c r="A57" s="134"/>
      <c r="B57" s="134"/>
      <c r="C57" s="134"/>
      <c r="D57" s="135" t="s">
        <v>195</v>
      </c>
      <c r="E57" s="145">
        <f>E55</f>
        <v>25535.51</v>
      </c>
    </row>
    <row r="58" spans="1:5" ht="12.75" customHeight="1" x14ac:dyDescent="0.2"/>
    <row r="59" spans="1:5" ht="12.75" customHeight="1" x14ac:dyDescent="0.2">
      <c r="A59" s="143"/>
      <c r="B59" s="143">
        <v>221</v>
      </c>
      <c r="C59" s="143">
        <v>16008</v>
      </c>
      <c r="D59" s="143" t="s">
        <v>193</v>
      </c>
      <c r="E59" s="143"/>
    </row>
    <row r="60" spans="1:5" ht="12.75" customHeight="1" x14ac:dyDescent="0.2">
      <c r="A60" s="128"/>
      <c r="B60" s="128"/>
      <c r="C60" s="128"/>
      <c r="D60" s="128" t="s">
        <v>196</v>
      </c>
      <c r="E60" s="128"/>
    </row>
    <row r="61" spans="1:5" ht="12.75" customHeight="1" x14ac:dyDescent="0.2">
      <c r="A61" s="128"/>
      <c r="B61" s="128"/>
      <c r="C61" s="128"/>
      <c r="D61" s="128" t="s">
        <v>196</v>
      </c>
      <c r="E61" s="144">
        <f>'presupuesto gasto 2019'!E95</f>
        <v>54327</v>
      </c>
    </row>
    <row r="62" spans="1:5" ht="12.75" customHeight="1" x14ac:dyDescent="0.2">
      <c r="A62" s="128"/>
      <c r="B62" s="128"/>
      <c r="C62" s="128"/>
      <c r="D62" s="128"/>
      <c r="E62" s="128"/>
    </row>
    <row r="63" spans="1:5" ht="12.75" customHeight="1" x14ac:dyDescent="0.2">
      <c r="A63" s="134"/>
      <c r="B63" s="134"/>
      <c r="C63" s="134"/>
      <c r="D63" s="135" t="s">
        <v>197</v>
      </c>
      <c r="E63" s="145">
        <f>E61</f>
        <v>54327</v>
      </c>
    </row>
    <row r="64" spans="1:5" ht="12.75" customHeight="1" x14ac:dyDescent="0.2"/>
    <row r="65" spans="1:5" ht="12.75" customHeight="1" x14ac:dyDescent="0.2">
      <c r="A65" s="143"/>
      <c r="B65" s="143">
        <v>211</v>
      </c>
      <c r="C65" s="143">
        <v>16103</v>
      </c>
      <c r="D65" s="143" t="s">
        <v>151</v>
      </c>
      <c r="E65" s="143"/>
    </row>
    <row r="66" spans="1:5" ht="12.75" customHeight="1" x14ac:dyDescent="0.2">
      <c r="A66" s="128"/>
      <c r="B66" s="128"/>
      <c r="C66" s="128"/>
      <c r="D66" s="128" t="s">
        <v>159</v>
      </c>
      <c r="E66" s="128"/>
    </row>
    <row r="67" spans="1:5" ht="12.75" customHeight="1" x14ac:dyDescent="0.2">
      <c r="A67" s="128"/>
      <c r="B67" s="128"/>
      <c r="C67" s="128"/>
      <c r="D67" s="128" t="s">
        <v>159</v>
      </c>
      <c r="E67" s="144">
        <f>'presupuesto gasto 2019'!E105</f>
        <v>1000</v>
      </c>
    </row>
    <row r="68" spans="1:5" ht="12.75" customHeight="1" x14ac:dyDescent="0.2">
      <c r="A68" s="128"/>
      <c r="B68" s="128"/>
      <c r="C68" s="128"/>
      <c r="D68" s="128"/>
      <c r="E68" s="128"/>
    </row>
    <row r="69" spans="1:5" ht="12.75" customHeight="1" x14ac:dyDescent="0.2">
      <c r="A69" s="134"/>
      <c r="B69" s="134"/>
      <c r="C69" s="134"/>
      <c r="D69" s="135" t="s">
        <v>198</v>
      </c>
      <c r="E69" s="145">
        <f>E67</f>
        <v>1000</v>
      </c>
    </row>
    <row r="70" spans="1:5" ht="12.75" customHeight="1" x14ac:dyDescent="0.2"/>
    <row r="71" spans="1:5" ht="12.75" customHeight="1" x14ac:dyDescent="0.2">
      <c r="A71" s="143"/>
      <c r="B71" s="143">
        <v>221</v>
      </c>
      <c r="C71" s="143">
        <v>16200</v>
      </c>
      <c r="D71" s="143" t="s">
        <v>193</v>
      </c>
      <c r="E71" s="143"/>
    </row>
    <row r="72" spans="1:5" ht="12.75" customHeight="1" x14ac:dyDescent="0.2">
      <c r="A72" s="128"/>
      <c r="B72" s="128"/>
      <c r="C72" s="128"/>
      <c r="D72" s="128" t="s">
        <v>199</v>
      </c>
      <c r="E72" s="128"/>
    </row>
    <row r="73" spans="1:5" ht="12.75" customHeight="1" x14ac:dyDescent="0.2">
      <c r="A73" s="128"/>
      <c r="B73" s="128"/>
      <c r="C73" s="128"/>
      <c r="D73" s="128" t="s">
        <v>199</v>
      </c>
      <c r="E73" s="144">
        <f>'presupuesto gasto 2019'!E97</f>
        <v>18030.36</v>
      </c>
    </row>
    <row r="74" spans="1:5" ht="12.75" customHeight="1" x14ac:dyDescent="0.2">
      <c r="A74" s="128"/>
      <c r="B74" s="128"/>
      <c r="C74" s="128"/>
      <c r="D74" s="128"/>
      <c r="E74" s="128"/>
    </row>
    <row r="75" spans="1:5" ht="12.75" customHeight="1" x14ac:dyDescent="0.2">
      <c r="A75" s="134"/>
      <c r="B75" s="134"/>
      <c r="C75" s="134"/>
      <c r="D75" s="135" t="s">
        <v>200</v>
      </c>
      <c r="E75" s="145">
        <f>E73</f>
        <v>18030.36</v>
      </c>
    </row>
    <row r="76" spans="1:5" ht="12.75" customHeight="1" x14ac:dyDescent="0.2"/>
    <row r="77" spans="1:5" ht="12.75" customHeight="1" x14ac:dyDescent="0.2">
      <c r="A77" s="143"/>
      <c r="B77" s="143">
        <v>221</v>
      </c>
      <c r="C77" s="143">
        <v>16205</v>
      </c>
      <c r="D77" s="143" t="s">
        <v>193</v>
      </c>
      <c r="E77" s="143"/>
    </row>
    <row r="78" spans="1:5" ht="12.75" customHeight="1" x14ac:dyDescent="0.2">
      <c r="A78" s="128"/>
      <c r="B78" s="128"/>
      <c r="C78" s="128"/>
      <c r="D78" s="128" t="s">
        <v>147</v>
      </c>
      <c r="E78" s="128"/>
    </row>
    <row r="79" spans="1:5" ht="12.75" customHeight="1" x14ac:dyDescent="0.2">
      <c r="A79" s="128"/>
      <c r="B79" s="128"/>
      <c r="C79" s="128"/>
      <c r="D79" s="128" t="s">
        <v>147</v>
      </c>
      <c r="E79" s="144">
        <f>'presupuesto gasto 2019'!E96</f>
        <v>16202.02</v>
      </c>
    </row>
    <row r="80" spans="1:5" ht="12.75" customHeight="1" x14ac:dyDescent="0.2">
      <c r="A80" s="128"/>
      <c r="B80" s="128"/>
      <c r="C80" s="128"/>
      <c r="D80" s="128"/>
      <c r="E80" s="128"/>
    </row>
    <row r="81" spans="1:5" ht="12.75" customHeight="1" x14ac:dyDescent="0.2">
      <c r="A81" s="134"/>
      <c r="B81" s="134"/>
      <c r="C81" s="134"/>
      <c r="D81" s="135" t="s">
        <v>201</v>
      </c>
      <c r="E81" s="145">
        <f>E79</f>
        <v>16202.02</v>
      </c>
    </row>
    <row r="82" spans="1:5" ht="12.75" customHeight="1" x14ac:dyDescent="0.2"/>
    <row r="83" spans="1:5" ht="12.75" customHeight="1" x14ac:dyDescent="0.2">
      <c r="A83" s="143"/>
      <c r="B83" s="143">
        <v>211</v>
      </c>
      <c r="C83" s="143">
        <v>16206</v>
      </c>
      <c r="D83" s="143" t="s">
        <v>151</v>
      </c>
      <c r="E83" s="143"/>
    </row>
    <row r="84" spans="1:5" ht="12.75" customHeight="1" x14ac:dyDescent="0.2">
      <c r="A84" s="128"/>
      <c r="B84" s="128"/>
      <c r="C84" s="128"/>
      <c r="D84" s="128" t="s">
        <v>162</v>
      </c>
      <c r="E84" s="128"/>
    </row>
    <row r="85" spans="1:5" ht="12.75" customHeight="1" x14ac:dyDescent="0.2">
      <c r="A85" s="128"/>
      <c r="B85" s="128"/>
      <c r="C85" s="128"/>
      <c r="D85" s="128" t="s">
        <v>162</v>
      </c>
      <c r="E85" s="144">
        <f>'presupuesto gasto 2019'!E106</f>
        <v>6010.12</v>
      </c>
    </row>
    <row r="86" spans="1:5" ht="12.75" customHeight="1" x14ac:dyDescent="0.2">
      <c r="A86" s="128"/>
      <c r="B86" s="128"/>
      <c r="C86" s="128"/>
      <c r="D86" s="128"/>
      <c r="E86" s="128"/>
    </row>
    <row r="87" spans="1:5" ht="12.75" customHeight="1" x14ac:dyDescent="0.2">
      <c r="A87" s="134"/>
      <c r="B87" s="134"/>
      <c r="C87" s="134"/>
      <c r="D87" s="135" t="s">
        <v>202</v>
      </c>
      <c r="E87" s="145">
        <f>E85</f>
        <v>6010.12</v>
      </c>
    </row>
    <row r="88" spans="1:5" ht="12.75" customHeight="1" x14ac:dyDescent="0.2"/>
    <row r="89" spans="1:5" ht="12.75" customHeight="1" x14ac:dyDescent="0.2">
      <c r="A89" s="143"/>
      <c r="B89" s="143">
        <v>221</v>
      </c>
      <c r="C89" s="143">
        <v>16207</v>
      </c>
      <c r="D89" s="143" t="s">
        <v>193</v>
      </c>
      <c r="E89" s="143"/>
    </row>
    <row r="90" spans="1:5" ht="12.75" customHeight="1" x14ac:dyDescent="0.2">
      <c r="A90" s="128"/>
      <c r="B90" s="128"/>
      <c r="C90" s="128"/>
      <c r="D90" s="128" t="s">
        <v>150</v>
      </c>
      <c r="E90" s="128"/>
    </row>
    <row r="91" spans="1:5" ht="12.75" customHeight="1" x14ac:dyDescent="0.2">
      <c r="A91" s="128"/>
      <c r="B91" s="128"/>
      <c r="C91" s="128"/>
      <c r="D91" s="128" t="s">
        <v>150</v>
      </c>
      <c r="E91" s="144">
        <f>'presupuesto gasto 2019'!E98</f>
        <v>18926.41</v>
      </c>
    </row>
    <row r="92" spans="1:5" ht="12.75" customHeight="1" x14ac:dyDescent="0.2">
      <c r="A92" s="128"/>
      <c r="B92" s="128"/>
      <c r="C92" s="128"/>
      <c r="D92" s="128"/>
      <c r="E92" s="128"/>
    </row>
    <row r="93" spans="1:5" ht="12.75" customHeight="1" x14ac:dyDescent="0.2">
      <c r="A93" s="134"/>
      <c r="B93" s="134"/>
      <c r="C93" s="134"/>
      <c r="D93" s="135" t="s">
        <v>203</v>
      </c>
      <c r="E93" s="145">
        <f>E91</f>
        <v>18926.41</v>
      </c>
    </row>
    <row r="94" spans="1:5" ht="12.75" customHeight="1" x14ac:dyDescent="0.2"/>
    <row r="95" spans="1:5" ht="12.75" customHeight="1" x14ac:dyDescent="0.2">
      <c r="A95" s="143"/>
      <c r="B95" s="143">
        <v>932</v>
      </c>
      <c r="C95" s="143">
        <v>20200</v>
      </c>
      <c r="D95" s="143" t="s">
        <v>138</v>
      </c>
      <c r="E95" s="146"/>
    </row>
    <row r="96" spans="1:5" ht="12.75" customHeight="1" x14ac:dyDescent="0.2">
      <c r="A96" s="128"/>
      <c r="B96" s="128"/>
      <c r="C96" s="128"/>
      <c r="D96" s="128" t="s">
        <v>204</v>
      </c>
      <c r="E96" s="130"/>
    </row>
    <row r="97" spans="1:5" ht="12.75" customHeight="1" x14ac:dyDescent="0.2">
      <c r="A97" s="128"/>
      <c r="B97" s="128"/>
      <c r="C97" s="128"/>
      <c r="D97" s="128" t="s">
        <v>204</v>
      </c>
      <c r="E97" s="132">
        <f>'presupuesto gasto 2019'!E48</f>
        <v>8000</v>
      </c>
    </row>
    <row r="98" spans="1:5" ht="12.75" customHeight="1" x14ac:dyDescent="0.2">
      <c r="A98" s="128"/>
      <c r="B98" s="128"/>
      <c r="C98" s="128"/>
      <c r="D98" s="128"/>
      <c r="E98" s="130"/>
    </row>
    <row r="99" spans="1:5" ht="12.75" customHeight="1" x14ac:dyDescent="0.2">
      <c r="A99" s="128"/>
      <c r="B99" s="128"/>
      <c r="C99" s="128"/>
      <c r="D99" s="128"/>
      <c r="E99" s="130"/>
    </row>
    <row r="100" spans="1:5" ht="12.75" customHeight="1" x14ac:dyDescent="0.2">
      <c r="A100" s="134"/>
      <c r="B100" s="134"/>
      <c r="C100" s="134"/>
      <c r="D100" s="135" t="s">
        <v>205</v>
      </c>
      <c r="E100" s="136">
        <f>E97</f>
        <v>8000</v>
      </c>
    </row>
    <row r="101" spans="1:5" ht="12.75" customHeight="1" x14ac:dyDescent="0.2"/>
    <row r="102" spans="1:5" ht="12.75" customHeight="1" x14ac:dyDescent="0.2">
      <c r="A102" s="143"/>
      <c r="B102" s="143">
        <v>932</v>
      </c>
      <c r="C102" s="143">
        <v>20400</v>
      </c>
      <c r="D102" s="143" t="s">
        <v>138</v>
      </c>
      <c r="E102" s="143"/>
    </row>
    <row r="103" spans="1:5" ht="12.75" customHeight="1" x14ac:dyDescent="0.2">
      <c r="A103" s="128"/>
      <c r="B103" s="128"/>
      <c r="C103" s="128"/>
      <c r="D103" s="128" t="s">
        <v>206</v>
      </c>
      <c r="E103" s="128"/>
    </row>
    <row r="104" spans="1:5" ht="12.75" customHeight="1" x14ac:dyDescent="0.2">
      <c r="A104" s="128"/>
      <c r="B104" s="128"/>
      <c r="C104" s="128"/>
      <c r="D104" s="128" t="s">
        <v>206</v>
      </c>
      <c r="E104" s="144">
        <f>'presupuesto gasto 2019'!E49</f>
        <v>120.19</v>
      </c>
    </row>
    <row r="105" spans="1:5" ht="12.75" customHeight="1" x14ac:dyDescent="0.2">
      <c r="A105" s="128"/>
      <c r="B105" s="128"/>
      <c r="C105" s="128"/>
      <c r="D105" s="128"/>
      <c r="E105" s="128"/>
    </row>
    <row r="106" spans="1:5" ht="12.75" customHeight="1" x14ac:dyDescent="0.2">
      <c r="A106" s="128"/>
      <c r="B106" s="128"/>
      <c r="C106" s="128"/>
      <c r="D106" s="128"/>
      <c r="E106" s="128"/>
    </row>
    <row r="107" spans="1:5" ht="12.75" customHeight="1" x14ac:dyDescent="0.2">
      <c r="A107" s="134"/>
      <c r="B107" s="134"/>
      <c r="C107" s="134"/>
      <c r="D107" s="135" t="s">
        <v>207</v>
      </c>
      <c r="E107" s="145">
        <f>E104</f>
        <v>120.19</v>
      </c>
    </row>
    <row r="108" spans="1:5" ht="12.75" customHeight="1" x14ac:dyDescent="0.2"/>
    <row r="109" spans="1:5" ht="12.75" customHeight="1" x14ac:dyDescent="0.2">
      <c r="A109" s="147"/>
      <c r="B109" s="143">
        <v>932</v>
      </c>
      <c r="C109" s="143">
        <v>21200</v>
      </c>
      <c r="D109" s="148" t="s">
        <v>208</v>
      </c>
      <c r="E109" s="149"/>
    </row>
    <row r="110" spans="1:5" ht="12.75" customHeight="1" x14ac:dyDescent="0.2">
      <c r="A110" s="147"/>
      <c r="B110" s="128"/>
      <c r="C110" s="128"/>
      <c r="D110" s="17" t="s">
        <v>209</v>
      </c>
      <c r="E110" s="144"/>
    </row>
    <row r="111" spans="1:5" ht="12.75" customHeight="1" x14ac:dyDescent="0.2">
      <c r="A111" s="147"/>
      <c r="B111" s="128"/>
      <c r="C111" s="128"/>
      <c r="D111" s="17" t="s">
        <v>209</v>
      </c>
      <c r="E111" s="144">
        <f>'presupuesto gasto 2019'!E50</f>
        <v>60000</v>
      </c>
    </row>
    <row r="112" spans="1:5" ht="12.75" customHeight="1" x14ac:dyDescent="0.2">
      <c r="A112" s="147"/>
      <c r="B112" s="128"/>
      <c r="C112" s="128"/>
      <c r="D112" s="17"/>
      <c r="E112" s="144"/>
    </row>
    <row r="113" spans="1:5" ht="12.75" customHeight="1" x14ac:dyDescent="0.2">
      <c r="A113" s="147"/>
      <c r="B113" s="128"/>
      <c r="C113" s="128"/>
      <c r="D113" s="17"/>
      <c r="E113" s="144"/>
    </row>
    <row r="114" spans="1:5" ht="12.75" customHeight="1" x14ac:dyDescent="0.2">
      <c r="A114" s="147"/>
      <c r="B114" s="128"/>
      <c r="C114" s="128"/>
      <c r="D114" s="17"/>
      <c r="E114" s="144"/>
    </row>
    <row r="115" spans="1:5" ht="12.75" customHeight="1" x14ac:dyDescent="0.2">
      <c r="A115" s="147"/>
      <c r="B115" s="128"/>
      <c r="C115" s="128"/>
      <c r="D115" s="17"/>
      <c r="E115" s="128"/>
    </row>
    <row r="116" spans="1:5" ht="12.75" customHeight="1" x14ac:dyDescent="0.2">
      <c r="A116" s="150"/>
      <c r="B116" s="134"/>
      <c r="C116" s="134"/>
      <c r="D116" s="151" t="s">
        <v>210</v>
      </c>
      <c r="E116" s="145">
        <f>E111</f>
        <v>60000</v>
      </c>
    </row>
    <row r="117" spans="1:5" ht="12.75" customHeight="1" x14ac:dyDescent="0.2"/>
    <row r="118" spans="1:5" ht="12.75" customHeight="1" x14ac:dyDescent="0.2">
      <c r="A118" s="143"/>
      <c r="B118" s="143">
        <v>932</v>
      </c>
      <c r="C118" s="143">
        <v>21300</v>
      </c>
      <c r="D118" s="143" t="s">
        <v>138</v>
      </c>
      <c r="E118" s="143"/>
    </row>
    <row r="119" spans="1:5" ht="12.75" customHeight="1" x14ac:dyDescent="0.2">
      <c r="A119" s="128"/>
      <c r="B119" s="128"/>
      <c r="C119" s="128"/>
      <c r="D119" s="128" t="s">
        <v>211</v>
      </c>
      <c r="E119" s="128"/>
    </row>
    <row r="120" spans="1:5" ht="12.75" customHeight="1" x14ac:dyDescent="0.2">
      <c r="A120" s="128"/>
      <c r="B120" s="128"/>
      <c r="C120" s="128"/>
      <c r="D120" s="128" t="s">
        <v>211</v>
      </c>
      <c r="E120" s="144">
        <f>'presupuesto gasto 2019'!E51</f>
        <v>6000</v>
      </c>
    </row>
    <row r="121" spans="1:5" ht="12.75" customHeight="1" x14ac:dyDescent="0.2">
      <c r="A121" s="128"/>
      <c r="B121" s="128"/>
      <c r="C121" s="128"/>
      <c r="D121" s="128"/>
      <c r="E121" s="128"/>
    </row>
    <row r="122" spans="1:5" ht="12.75" customHeight="1" x14ac:dyDescent="0.2">
      <c r="A122" s="128"/>
      <c r="B122" s="128"/>
      <c r="C122" s="128"/>
      <c r="D122" s="128"/>
      <c r="E122" s="128"/>
    </row>
    <row r="123" spans="1:5" ht="12.75" customHeight="1" x14ac:dyDescent="0.2">
      <c r="A123" s="134"/>
      <c r="B123" s="134"/>
      <c r="C123" s="134"/>
      <c r="D123" s="135" t="s">
        <v>212</v>
      </c>
      <c r="E123" s="145">
        <f>E120</f>
        <v>6000</v>
      </c>
    </row>
    <row r="124" spans="1:5" ht="12.75" customHeight="1" x14ac:dyDescent="0.2"/>
    <row r="125" spans="1:5" ht="12.75" customHeight="1" x14ac:dyDescent="0.2">
      <c r="A125" s="143"/>
      <c r="B125" s="143">
        <v>932</v>
      </c>
      <c r="C125" s="143">
        <v>21400</v>
      </c>
      <c r="D125" s="143" t="s">
        <v>138</v>
      </c>
      <c r="E125" s="143"/>
    </row>
    <row r="126" spans="1:5" ht="12.75" customHeight="1" x14ac:dyDescent="0.2">
      <c r="A126" s="128"/>
      <c r="B126" s="128"/>
      <c r="C126" s="128"/>
      <c r="D126" s="128" t="s">
        <v>213</v>
      </c>
      <c r="E126" s="128"/>
    </row>
    <row r="127" spans="1:5" ht="12.75" customHeight="1" x14ac:dyDescent="0.2">
      <c r="A127" s="128"/>
      <c r="B127" s="128"/>
      <c r="C127" s="128"/>
      <c r="D127" s="128" t="s">
        <v>213</v>
      </c>
      <c r="E127" s="144">
        <f>'presupuesto gasto 2019'!E52</f>
        <v>100</v>
      </c>
    </row>
    <row r="128" spans="1:5" ht="12.75" customHeight="1" x14ac:dyDescent="0.2">
      <c r="A128" s="128"/>
      <c r="B128" s="128"/>
      <c r="C128" s="128"/>
      <c r="D128" s="128"/>
      <c r="E128" s="128"/>
    </row>
    <row r="129" spans="1:5" ht="12.75" customHeight="1" x14ac:dyDescent="0.2">
      <c r="A129" s="128"/>
      <c r="B129" s="128"/>
      <c r="C129" s="128"/>
      <c r="D129" s="128"/>
      <c r="E129" s="128"/>
    </row>
    <row r="130" spans="1:5" ht="12.75" customHeight="1" x14ac:dyDescent="0.2">
      <c r="A130" s="128"/>
      <c r="B130" s="128"/>
      <c r="C130" s="128"/>
      <c r="D130" s="128"/>
      <c r="E130" s="128"/>
    </row>
    <row r="131" spans="1:5" ht="12.75" customHeight="1" x14ac:dyDescent="0.2">
      <c r="A131" s="134"/>
      <c r="B131" s="134"/>
      <c r="C131" s="134"/>
      <c r="D131" s="135" t="s">
        <v>214</v>
      </c>
      <c r="E131" s="145">
        <f>E127</f>
        <v>100</v>
      </c>
    </row>
    <row r="132" spans="1:5" ht="12.75" customHeight="1" x14ac:dyDescent="0.2"/>
    <row r="133" spans="1:5" ht="12.75" customHeight="1" x14ac:dyDescent="0.2">
      <c r="A133" s="143"/>
      <c r="B133" s="143">
        <v>932</v>
      </c>
      <c r="C133" s="143">
        <v>21500</v>
      </c>
      <c r="D133" s="143" t="s">
        <v>138</v>
      </c>
      <c r="E133" s="143"/>
    </row>
    <row r="134" spans="1:5" ht="12.75" customHeight="1" x14ac:dyDescent="0.2">
      <c r="A134" s="128"/>
      <c r="B134" s="128"/>
      <c r="C134" s="128"/>
      <c r="D134" s="128" t="s">
        <v>215</v>
      </c>
      <c r="E134" s="128"/>
    </row>
    <row r="135" spans="1:5" ht="12.75" customHeight="1" x14ac:dyDescent="0.2">
      <c r="A135" s="128"/>
      <c r="B135" s="128"/>
      <c r="C135" s="128"/>
      <c r="D135" s="128" t="s">
        <v>215</v>
      </c>
      <c r="E135" s="144">
        <f>'presupuesto gasto 2019'!E53</f>
        <v>8000</v>
      </c>
    </row>
    <row r="136" spans="1:5" ht="12.75" customHeight="1" x14ac:dyDescent="0.2">
      <c r="A136" s="128"/>
      <c r="B136" s="128"/>
      <c r="C136" s="128"/>
      <c r="D136" s="128"/>
      <c r="E136" s="128"/>
    </row>
    <row r="137" spans="1:5" ht="12.75" customHeight="1" x14ac:dyDescent="0.2">
      <c r="A137" s="128"/>
      <c r="B137" s="128"/>
      <c r="C137" s="128"/>
      <c r="D137" s="128"/>
      <c r="E137" s="128"/>
    </row>
    <row r="138" spans="1:5" ht="12.75" customHeight="1" x14ac:dyDescent="0.2">
      <c r="A138" s="134"/>
      <c r="B138" s="134"/>
      <c r="C138" s="134"/>
      <c r="D138" s="135" t="s">
        <v>216</v>
      </c>
      <c r="E138" s="145">
        <f>E135</f>
        <v>8000</v>
      </c>
    </row>
    <row r="139" spans="1:5" ht="12.75" customHeight="1" x14ac:dyDescent="0.2"/>
    <row r="140" spans="1:5" ht="12.75" customHeight="1" x14ac:dyDescent="0.2">
      <c r="A140" s="143"/>
      <c r="B140" s="143">
        <v>932</v>
      </c>
      <c r="C140" s="143">
        <v>21600</v>
      </c>
      <c r="D140" s="143" t="s">
        <v>138</v>
      </c>
      <c r="E140" s="143"/>
    </row>
    <row r="141" spans="1:5" ht="12.75" customHeight="1" x14ac:dyDescent="0.2">
      <c r="A141" s="128"/>
      <c r="B141" s="128"/>
      <c r="C141" s="128"/>
      <c r="D141" s="128" t="s">
        <v>217</v>
      </c>
      <c r="E141" s="128"/>
    </row>
    <row r="142" spans="1:5" ht="12.75" customHeight="1" x14ac:dyDescent="0.2">
      <c r="A142" s="128"/>
      <c r="B142" s="128"/>
      <c r="C142" s="128"/>
      <c r="D142" s="128" t="s">
        <v>217</v>
      </c>
      <c r="E142" s="144">
        <f>'presupuesto gasto 2019'!E54</f>
        <v>90000</v>
      </c>
    </row>
    <row r="143" spans="1:5" ht="12.75" customHeight="1" x14ac:dyDescent="0.2">
      <c r="A143" s="128"/>
      <c r="B143" s="128"/>
      <c r="C143" s="128"/>
      <c r="D143" s="128"/>
      <c r="E143" s="128"/>
    </row>
    <row r="144" spans="1:5" ht="12.75" customHeight="1" x14ac:dyDescent="0.2">
      <c r="A144" s="128"/>
      <c r="B144" s="128"/>
      <c r="C144" s="128"/>
      <c r="D144" s="128"/>
      <c r="E144" s="128"/>
    </row>
    <row r="145" spans="1:5" ht="12.75" customHeight="1" x14ac:dyDescent="0.2">
      <c r="A145" s="128"/>
      <c r="B145" s="128"/>
      <c r="C145" s="128"/>
      <c r="D145" s="128"/>
      <c r="E145" s="128"/>
    </row>
    <row r="146" spans="1:5" ht="12.75" customHeight="1" x14ac:dyDescent="0.2">
      <c r="A146" s="134"/>
      <c r="B146" s="134"/>
      <c r="C146" s="134"/>
      <c r="D146" s="135" t="s">
        <v>218</v>
      </c>
      <c r="E146" s="145">
        <f>E142</f>
        <v>90000</v>
      </c>
    </row>
    <row r="147" spans="1:5" ht="12.75" customHeight="1" x14ac:dyDescent="0.2"/>
    <row r="148" spans="1:5" ht="12.75" customHeight="1" x14ac:dyDescent="0.2">
      <c r="A148" s="143"/>
      <c r="B148" s="143"/>
      <c r="C148" s="143"/>
      <c r="D148" s="143"/>
      <c r="E148" s="143"/>
    </row>
    <row r="149" spans="1:5" ht="12.75" customHeight="1" x14ac:dyDescent="0.2">
      <c r="A149" s="128"/>
      <c r="B149" s="128">
        <v>932</v>
      </c>
      <c r="C149" s="128">
        <v>21900</v>
      </c>
      <c r="D149" s="128" t="s">
        <v>138</v>
      </c>
      <c r="E149" s="128"/>
    </row>
    <row r="150" spans="1:5" ht="12.75" customHeight="1" x14ac:dyDescent="0.2">
      <c r="A150" s="128"/>
      <c r="B150" s="128"/>
      <c r="C150" s="128"/>
      <c r="D150" s="128" t="s">
        <v>219</v>
      </c>
      <c r="E150" s="128"/>
    </row>
    <row r="151" spans="1:5" ht="12.75" customHeight="1" x14ac:dyDescent="0.2">
      <c r="A151" s="128"/>
      <c r="B151" s="128"/>
      <c r="C151" s="128"/>
      <c r="D151" s="128" t="s">
        <v>219</v>
      </c>
      <c r="E151" s="144">
        <f>'presupuesto gasto 2019'!E55</f>
        <v>50</v>
      </c>
    </row>
    <row r="152" spans="1:5" ht="12.75" customHeight="1" x14ac:dyDescent="0.2">
      <c r="A152" s="128"/>
      <c r="B152" s="128"/>
      <c r="C152" s="128"/>
      <c r="D152" s="128"/>
      <c r="E152" s="128"/>
    </row>
    <row r="153" spans="1:5" ht="12.75" customHeight="1" x14ac:dyDescent="0.2">
      <c r="A153" s="128"/>
      <c r="B153" s="128"/>
      <c r="C153" s="128"/>
      <c r="D153" s="128"/>
      <c r="E153" s="128"/>
    </row>
    <row r="154" spans="1:5" ht="12.75" customHeight="1" x14ac:dyDescent="0.2">
      <c r="A154" s="128"/>
      <c r="B154" s="128"/>
      <c r="C154" s="128"/>
      <c r="D154" s="128"/>
      <c r="E154" s="128"/>
    </row>
    <row r="155" spans="1:5" ht="12.75" customHeight="1" x14ac:dyDescent="0.2">
      <c r="A155" s="134"/>
      <c r="B155" s="134"/>
      <c r="C155" s="134"/>
      <c r="D155" s="135" t="s">
        <v>220</v>
      </c>
      <c r="E155" s="145">
        <f>E151</f>
        <v>50</v>
      </c>
    </row>
    <row r="156" spans="1:5" ht="12.75" customHeight="1" x14ac:dyDescent="0.2"/>
    <row r="157" spans="1:5" ht="12.75" customHeight="1" x14ac:dyDescent="0.2">
      <c r="A157" s="143"/>
      <c r="B157" s="143"/>
      <c r="C157" s="143"/>
      <c r="D157" s="143"/>
      <c r="E157" s="143"/>
    </row>
    <row r="158" spans="1:5" ht="12.75" customHeight="1" x14ac:dyDescent="0.2">
      <c r="A158" s="128"/>
      <c r="B158" s="128">
        <v>932</v>
      </c>
      <c r="C158" s="128">
        <v>22000</v>
      </c>
      <c r="D158" s="128" t="s">
        <v>138</v>
      </c>
      <c r="E158" s="128"/>
    </row>
    <row r="159" spans="1:5" ht="12.75" customHeight="1" x14ac:dyDescent="0.2">
      <c r="A159" s="128"/>
      <c r="B159" s="128"/>
      <c r="C159" s="128"/>
      <c r="D159" s="128" t="s">
        <v>221</v>
      </c>
      <c r="E159" s="128"/>
    </row>
    <row r="160" spans="1:5" ht="12.75" customHeight="1" x14ac:dyDescent="0.2">
      <c r="A160" s="128"/>
      <c r="B160" s="128"/>
      <c r="C160" s="128"/>
      <c r="D160" s="128" t="s">
        <v>221</v>
      </c>
      <c r="E160" s="144">
        <f>'presupuesto gasto 2019'!E56</f>
        <v>25000</v>
      </c>
    </row>
    <row r="161" spans="1:5" ht="12.75" customHeight="1" x14ac:dyDescent="0.2">
      <c r="A161" s="128"/>
      <c r="B161" s="128"/>
      <c r="C161" s="128"/>
      <c r="D161" s="128"/>
      <c r="E161" s="128"/>
    </row>
    <row r="162" spans="1:5" ht="12.75" customHeight="1" x14ac:dyDescent="0.2">
      <c r="A162" s="128"/>
      <c r="B162" s="128"/>
      <c r="C162" s="128"/>
      <c r="D162" s="128"/>
      <c r="E162" s="128"/>
    </row>
    <row r="163" spans="1:5" ht="12.75" customHeight="1" x14ac:dyDescent="0.2">
      <c r="A163" s="128"/>
      <c r="B163" s="128"/>
      <c r="C163" s="128"/>
      <c r="D163" s="128"/>
      <c r="E163" s="128"/>
    </row>
    <row r="164" spans="1:5" ht="12.75" customHeight="1" x14ac:dyDescent="0.2">
      <c r="A164" s="134"/>
      <c r="B164" s="134"/>
      <c r="C164" s="134"/>
      <c r="D164" s="135" t="s">
        <v>222</v>
      </c>
      <c r="E164" s="145">
        <f>E160</f>
        <v>25000</v>
      </c>
    </row>
    <row r="165" spans="1:5" ht="12.75" customHeight="1" x14ac:dyDescent="0.2"/>
    <row r="166" spans="1:5" ht="12.75" customHeight="1" x14ac:dyDescent="0.2">
      <c r="A166" s="143"/>
      <c r="B166" s="143"/>
      <c r="C166" s="143"/>
      <c r="D166" s="143"/>
      <c r="E166" s="143"/>
    </row>
    <row r="167" spans="1:5" ht="12.75" customHeight="1" x14ac:dyDescent="0.2">
      <c r="A167" s="128"/>
      <c r="B167" s="128">
        <v>932</v>
      </c>
      <c r="C167" s="128">
        <v>22001</v>
      </c>
      <c r="D167" s="128" t="s">
        <v>138</v>
      </c>
      <c r="E167" s="128"/>
    </row>
    <row r="168" spans="1:5" ht="12.75" customHeight="1" x14ac:dyDescent="0.2">
      <c r="A168" s="128"/>
      <c r="B168" s="128"/>
      <c r="C168" s="128"/>
      <c r="D168" s="128" t="s">
        <v>223</v>
      </c>
      <c r="E168" s="128"/>
    </row>
    <row r="169" spans="1:5" ht="12.75" customHeight="1" x14ac:dyDescent="0.2">
      <c r="A169" s="128"/>
      <c r="B169" s="128"/>
      <c r="C169" s="128"/>
      <c r="D169" s="128" t="s">
        <v>223</v>
      </c>
      <c r="E169" s="144">
        <f>'presupuesto gasto 2019'!E57</f>
        <v>12000</v>
      </c>
    </row>
    <row r="170" spans="1:5" ht="12.75" customHeight="1" x14ac:dyDescent="0.2">
      <c r="A170" s="128"/>
      <c r="B170" s="128"/>
      <c r="C170" s="128"/>
      <c r="D170" s="128"/>
      <c r="E170" s="128"/>
    </row>
    <row r="171" spans="1:5" ht="12.75" customHeight="1" x14ac:dyDescent="0.2">
      <c r="A171" s="128"/>
      <c r="B171" s="128"/>
      <c r="C171" s="128"/>
      <c r="D171" s="128"/>
      <c r="E171" s="128"/>
    </row>
    <row r="172" spans="1:5" ht="12.75" customHeight="1" x14ac:dyDescent="0.2">
      <c r="A172" s="128"/>
      <c r="B172" s="128"/>
      <c r="C172" s="128"/>
      <c r="D172" s="128"/>
      <c r="E172" s="128"/>
    </row>
    <row r="173" spans="1:5" ht="12.75" customHeight="1" x14ac:dyDescent="0.2">
      <c r="A173" s="134"/>
      <c r="B173" s="134"/>
      <c r="C173" s="134"/>
      <c r="D173" s="135" t="s">
        <v>224</v>
      </c>
      <c r="E173" s="145">
        <f>E169</f>
        <v>12000</v>
      </c>
    </row>
    <row r="174" spans="1:5" ht="12.75" customHeight="1" x14ac:dyDescent="0.2"/>
    <row r="175" spans="1:5" ht="12.75" customHeight="1" x14ac:dyDescent="0.2">
      <c r="A175" s="143"/>
      <c r="B175" s="143"/>
      <c r="C175" s="143"/>
      <c r="D175" s="143"/>
      <c r="E175" s="143"/>
    </row>
    <row r="176" spans="1:5" ht="12.75" customHeight="1" x14ac:dyDescent="0.2">
      <c r="A176" s="128"/>
      <c r="B176" s="128">
        <v>932</v>
      </c>
      <c r="C176" s="128">
        <v>22002</v>
      </c>
      <c r="D176" s="128" t="s">
        <v>138</v>
      </c>
      <c r="E176" s="128"/>
    </row>
    <row r="177" spans="1:5" ht="12.75" customHeight="1" x14ac:dyDescent="0.2">
      <c r="A177" s="128"/>
      <c r="B177" s="128"/>
      <c r="C177" s="128"/>
      <c r="D177" s="128" t="s">
        <v>225</v>
      </c>
      <c r="E177" s="128"/>
    </row>
    <row r="178" spans="1:5" ht="12.75" customHeight="1" x14ac:dyDescent="0.2">
      <c r="A178" s="128"/>
      <c r="B178" s="128"/>
      <c r="C178" s="128"/>
      <c r="D178" s="128" t="s">
        <v>225</v>
      </c>
      <c r="E178" s="144">
        <f>'presupuesto gasto 2019'!E58</f>
        <v>50000</v>
      </c>
    </row>
    <row r="179" spans="1:5" ht="12.75" customHeight="1" x14ac:dyDescent="0.2">
      <c r="A179" s="128"/>
      <c r="B179" s="128"/>
      <c r="C179" s="128"/>
      <c r="D179" s="128"/>
      <c r="E179" s="128"/>
    </row>
    <row r="180" spans="1:5" ht="12.75" customHeight="1" x14ac:dyDescent="0.2">
      <c r="A180" s="128"/>
      <c r="B180" s="128"/>
      <c r="C180" s="128"/>
      <c r="D180" s="128"/>
      <c r="E180" s="128"/>
    </row>
    <row r="181" spans="1:5" ht="12.75" customHeight="1" x14ac:dyDescent="0.2">
      <c r="A181" s="128"/>
      <c r="B181" s="128"/>
      <c r="C181" s="128"/>
      <c r="D181" s="128"/>
      <c r="E181" s="128"/>
    </row>
    <row r="182" spans="1:5" ht="12.75" customHeight="1" x14ac:dyDescent="0.2">
      <c r="A182" s="134"/>
      <c r="B182" s="134"/>
      <c r="C182" s="134"/>
      <c r="D182" s="135" t="s">
        <v>226</v>
      </c>
      <c r="E182" s="145">
        <f>E178</f>
        <v>50000</v>
      </c>
    </row>
    <row r="183" spans="1:5" ht="12.75" customHeight="1" x14ac:dyDescent="0.2"/>
    <row r="184" spans="1:5" ht="12.75" customHeight="1" x14ac:dyDescent="0.2">
      <c r="A184" s="143"/>
      <c r="B184" s="143">
        <v>932</v>
      </c>
      <c r="C184" s="143">
        <v>22100</v>
      </c>
      <c r="D184" s="143" t="s">
        <v>208</v>
      </c>
      <c r="E184" s="143"/>
    </row>
    <row r="185" spans="1:5" ht="12.75" customHeight="1" x14ac:dyDescent="0.2">
      <c r="A185" s="128"/>
      <c r="B185" s="128"/>
      <c r="C185" s="128"/>
      <c r="D185" s="128" t="s">
        <v>90</v>
      </c>
      <c r="E185" s="128"/>
    </row>
    <row r="186" spans="1:5" ht="12.75" customHeight="1" x14ac:dyDescent="0.2">
      <c r="A186" s="128"/>
      <c r="B186" s="128"/>
      <c r="C186" s="128"/>
      <c r="D186" s="128" t="s">
        <v>90</v>
      </c>
      <c r="E186" s="144">
        <f>'presupuesto gasto 2019'!E59</f>
        <v>24000</v>
      </c>
    </row>
    <row r="187" spans="1:5" ht="12.75" customHeight="1" x14ac:dyDescent="0.2">
      <c r="A187" s="128"/>
      <c r="B187" s="128"/>
      <c r="C187" s="128"/>
      <c r="D187" s="128"/>
      <c r="E187" s="128"/>
    </row>
    <row r="188" spans="1:5" ht="12.75" customHeight="1" x14ac:dyDescent="0.2">
      <c r="A188" s="134"/>
      <c r="B188" s="134"/>
      <c r="C188" s="134"/>
      <c r="D188" s="135" t="s">
        <v>227</v>
      </c>
      <c r="E188" s="145">
        <f>E186</f>
        <v>24000</v>
      </c>
    </row>
    <row r="189" spans="1:5" ht="12.75" customHeight="1" x14ac:dyDescent="0.2"/>
    <row r="190" spans="1:5" ht="12.75" customHeight="1" x14ac:dyDescent="0.2">
      <c r="A190" s="143"/>
      <c r="B190" s="143"/>
      <c r="C190" s="143"/>
      <c r="D190" s="143"/>
      <c r="E190" s="143"/>
    </row>
    <row r="191" spans="1:5" ht="12.75" customHeight="1" x14ac:dyDescent="0.2">
      <c r="A191" s="128"/>
      <c r="B191" s="128">
        <v>932</v>
      </c>
      <c r="C191" s="128">
        <v>22101</v>
      </c>
      <c r="D191" s="128" t="s">
        <v>138</v>
      </c>
      <c r="E191" s="128"/>
    </row>
    <row r="192" spans="1:5" ht="12.75" customHeight="1" x14ac:dyDescent="0.2">
      <c r="A192" s="128"/>
      <c r="B192" s="128"/>
      <c r="C192" s="128"/>
      <c r="D192" s="128" t="s">
        <v>91</v>
      </c>
      <c r="E192" s="128"/>
    </row>
    <row r="193" spans="1:5" ht="12.75" customHeight="1" x14ac:dyDescent="0.2">
      <c r="A193" s="128"/>
      <c r="B193" s="128"/>
      <c r="C193" s="128"/>
      <c r="D193" s="128" t="s">
        <v>91</v>
      </c>
      <c r="E193" s="144">
        <f>'presupuesto gasto 2019'!E60</f>
        <v>2000</v>
      </c>
    </row>
    <row r="194" spans="1:5" ht="12.75" customHeight="1" x14ac:dyDescent="0.2">
      <c r="A194" s="128"/>
      <c r="B194" s="128"/>
      <c r="C194" s="128"/>
      <c r="D194" s="128"/>
      <c r="E194" s="128"/>
    </row>
    <row r="195" spans="1:5" ht="12.75" customHeight="1" x14ac:dyDescent="0.2">
      <c r="A195" s="128"/>
      <c r="B195" s="128"/>
      <c r="C195" s="128"/>
      <c r="D195" s="128"/>
      <c r="E195" s="128"/>
    </row>
    <row r="196" spans="1:5" ht="12.75" customHeight="1" x14ac:dyDescent="0.2">
      <c r="A196" s="134"/>
      <c r="B196" s="134"/>
      <c r="C196" s="134"/>
      <c r="D196" s="135" t="s">
        <v>228</v>
      </c>
      <c r="E196" s="145">
        <f>E193</f>
        <v>2000</v>
      </c>
    </row>
    <row r="197" spans="1:5" ht="12.75" customHeight="1" x14ac:dyDescent="0.2"/>
    <row r="198" spans="1:5" ht="12.75" customHeight="1" x14ac:dyDescent="0.2">
      <c r="A198" s="143"/>
      <c r="B198" s="143">
        <v>932</v>
      </c>
      <c r="C198" s="143">
        <v>22103</v>
      </c>
      <c r="D198" s="143" t="s">
        <v>138</v>
      </c>
      <c r="E198" s="143"/>
    </row>
    <row r="199" spans="1:5" ht="12.75" customHeight="1" x14ac:dyDescent="0.2">
      <c r="A199" s="128"/>
      <c r="B199" s="128"/>
      <c r="C199" s="128"/>
      <c r="D199" s="128" t="s">
        <v>229</v>
      </c>
      <c r="E199" s="128"/>
    </row>
    <row r="200" spans="1:5" ht="12.75" customHeight="1" x14ac:dyDescent="0.2">
      <c r="A200" s="128"/>
      <c r="B200" s="128"/>
      <c r="C200" s="128"/>
      <c r="D200" s="128" t="s">
        <v>229</v>
      </c>
      <c r="E200" s="144">
        <f>'presupuesto gasto 2019'!E61</f>
        <v>600</v>
      </c>
    </row>
    <row r="201" spans="1:5" ht="12.75" customHeight="1" x14ac:dyDescent="0.2">
      <c r="A201" s="128"/>
      <c r="B201" s="128"/>
      <c r="C201" s="128"/>
      <c r="D201" s="128"/>
      <c r="E201" s="128"/>
    </row>
    <row r="202" spans="1:5" ht="12.75" customHeight="1" x14ac:dyDescent="0.2">
      <c r="A202" s="134"/>
      <c r="B202" s="134"/>
      <c r="C202" s="134"/>
      <c r="D202" s="135" t="s">
        <v>230</v>
      </c>
      <c r="E202" s="145">
        <f>E200</f>
        <v>600</v>
      </c>
    </row>
    <row r="203" spans="1:5" ht="12.75" customHeight="1" x14ac:dyDescent="0.2"/>
    <row r="204" spans="1:5" ht="12.75" customHeight="1" x14ac:dyDescent="0.2">
      <c r="A204" s="143"/>
      <c r="B204" s="143"/>
      <c r="C204" s="143"/>
      <c r="D204" s="143"/>
      <c r="E204" s="143"/>
    </row>
    <row r="205" spans="1:5" ht="12.75" customHeight="1" x14ac:dyDescent="0.2">
      <c r="A205" s="128"/>
      <c r="B205" s="128">
        <v>932</v>
      </c>
      <c r="C205" s="128">
        <v>22106</v>
      </c>
      <c r="D205" s="128" t="s">
        <v>138</v>
      </c>
      <c r="E205" s="128"/>
    </row>
    <row r="206" spans="1:5" ht="12.75" customHeight="1" x14ac:dyDescent="0.2">
      <c r="A206" s="128"/>
      <c r="B206" s="128"/>
      <c r="C206" s="128"/>
      <c r="D206" s="128" t="s">
        <v>231</v>
      </c>
      <c r="E206" s="128"/>
    </row>
    <row r="207" spans="1:5" ht="12.75" customHeight="1" x14ac:dyDescent="0.2">
      <c r="A207" s="128"/>
      <c r="B207" s="128"/>
      <c r="C207" s="128"/>
      <c r="D207" s="128" t="s">
        <v>231</v>
      </c>
      <c r="E207" s="144">
        <f>'presupuesto gasto 2019'!E62</f>
        <v>20</v>
      </c>
    </row>
    <row r="208" spans="1:5" ht="12.75" customHeight="1" x14ac:dyDescent="0.2">
      <c r="A208" s="128"/>
      <c r="B208" s="128"/>
      <c r="C208" s="128"/>
      <c r="D208" s="128"/>
      <c r="E208" s="128"/>
    </row>
    <row r="209" spans="1:5" ht="12.75" customHeight="1" x14ac:dyDescent="0.2">
      <c r="A209" s="128"/>
      <c r="B209" s="128"/>
      <c r="C209" s="128"/>
      <c r="D209" s="128"/>
      <c r="E209" s="128"/>
    </row>
    <row r="210" spans="1:5" ht="12.75" customHeight="1" x14ac:dyDescent="0.2">
      <c r="A210" s="128"/>
      <c r="B210" s="128"/>
      <c r="C210" s="128"/>
      <c r="D210" s="128"/>
      <c r="E210" s="128"/>
    </row>
    <row r="211" spans="1:5" ht="12.75" customHeight="1" x14ac:dyDescent="0.2">
      <c r="A211" s="134"/>
      <c r="B211" s="134"/>
      <c r="C211" s="134"/>
      <c r="D211" s="135" t="s">
        <v>232</v>
      </c>
      <c r="E211" s="145">
        <f>E207</f>
        <v>20</v>
      </c>
    </row>
    <row r="212" spans="1:5" ht="12.75" customHeight="1" x14ac:dyDescent="0.2"/>
    <row r="213" spans="1:5" ht="12.75" customHeight="1" x14ac:dyDescent="0.2">
      <c r="A213" s="143"/>
      <c r="B213" s="143">
        <v>932</v>
      </c>
      <c r="C213" s="143">
        <v>22110</v>
      </c>
      <c r="D213" s="143" t="s">
        <v>138</v>
      </c>
      <c r="E213" s="143"/>
    </row>
    <row r="214" spans="1:5" ht="12.75" customHeight="1" x14ac:dyDescent="0.2">
      <c r="A214" s="128"/>
      <c r="B214" s="128"/>
      <c r="C214" s="128"/>
      <c r="D214" s="128" t="s">
        <v>233</v>
      </c>
      <c r="E214" s="128"/>
    </row>
    <row r="215" spans="1:5" ht="12.75" customHeight="1" x14ac:dyDescent="0.2">
      <c r="A215" s="128"/>
      <c r="B215" s="128"/>
      <c r="C215" s="128"/>
      <c r="D215" s="128" t="s">
        <v>233</v>
      </c>
      <c r="E215" s="144">
        <f>'presupuesto gasto 2019'!E63</f>
        <v>900</v>
      </c>
    </row>
    <row r="216" spans="1:5" ht="12.75" customHeight="1" x14ac:dyDescent="0.2">
      <c r="A216" s="128"/>
      <c r="B216" s="128"/>
      <c r="C216" s="128"/>
      <c r="D216" s="128"/>
      <c r="E216" s="128"/>
    </row>
    <row r="217" spans="1:5" ht="12.75" customHeight="1" x14ac:dyDescent="0.2">
      <c r="A217" s="128"/>
      <c r="B217" s="128"/>
      <c r="C217" s="128"/>
      <c r="D217" s="128"/>
      <c r="E217" s="128"/>
    </row>
    <row r="218" spans="1:5" ht="12.75" customHeight="1" x14ac:dyDescent="0.2">
      <c r="A218" s="128"/>
      <c r="B218" s="128"/>
      <c r="C218" s="128"/>
      <c r="D218" s="128"/>
      <c r="E218" s="128"/>
    </row>
    <row r="219" spans="1:5" ht="12.75" customHeight="1" x14ac:dyDescent="0.2">
      <c r="A219" s="134"/>
      <c r="B219" s="134"/>
      <c r="C219" s="134"/>
      <c r="D219" s="135" t="s">
        <v>234</v>
      </c>
      <c r="E219" s="145">
        <f>E215</f>
        <v>900</v>
      </c>
    </row>
    <row r="220" spans="1:5" ht="12.75" customHeight="1" x14ac:dyDescent="0.2"/>
    <row r="221" spans="1:5" ht="12.75" customHeight="1" x14ac:dyDescent="0.2">
      <c r="A221" s="143"/>
      <c r="B221" s="143">
        <v>912</v>
      </c>
      <c r="C221" s="143">
        <v>22200</v>
      </c>
      <c r="D221" s="143" t="s">
        <v>158</v>
      </c>
      <c r="E221" s="143"/>
    </row>
    <row r="222" spans="1:5" ht="12.75" customHeight="1" x14ac:dyDescent="0.2">
      <c r="A222" s="128"/>
      <c r="B222" s="128"/>
      <c r="C222" s="128"/>
      <c r="D222" s="128" t="s">
        <v>235</v>
      </c>
      <c r="E222" s="128"/>
    </row>
    <row r="223" spans="1:5" ht="12.75" customHeight="1" x14ac:dyDescent="0.2">
      <c r="A223" s="128"/>
      <c r="B223" s="128"/>
      <c r="C223" s="128"/>
      <c r="D223" s="128" t="s">
        <v>235</v>
      </c>
      <c r="E223" s="144">
        <f>'presupuesto gasto 2019'!E20</f>
        <v>6</v>
      </c>
    </row>
    <row r="224" spans="1:5" ht="12.75" customHeight="1" x14ac:dyDescent="0.2">
      <c r="A224" s="128"/>
      <c r="B224" s="128"/>
      <c r="C224" s="128"/>
      <c r="D224" s="128"/>
      <c r="E224" s="128"/>
    </row>
    <row r="225" spans="1:5" ht="12.75" customHeight="1" x14ac:dyDescent="0.2">
      <c r="A225" s="128"/>
      <c r="B225" s="128"/>
      <c r="C225" s="128"/>
      <c r="D225" s="128"/>
      <c r="E225" s="128"/>
    </row>
    <row r="226" spans="1:5" ht="12.75" customHeight="1" x14ac:dyDescent="0.2">
      <c r="A226" s="128"/>
      <c r="B226" s="128">
        <v>932</v>
      </c>
      <c r="C226" s="128">
        <v>22200</v>
      </c>
      <c r="D226" s="128" t="s">
        <v>138</v>
      </c>
      <c r="E226" s="128"/>
    </row>
    <row r="227" spans="1:5" ht="12.75" customHeight="1" x14ac:dyDescent="0.2">
      <c r="A227" s="128"/>
      <c r="B227" s="128"/>
      <c r="C227" s="128"/>
      <c r="D227" s="128" t="s">
        <v>235</v>
      </c>
      <c r="E227" s="128"/>
    </row>
    <row r="228" spans="1:5" ht="12.75" customHeight="1" x14ac:dyDescent="0.2">
      <c r="A228" s="128"/>
      <c r="B228" s="128"/>
      <c r="C228" s="128"/>
      <c r="D228" s="128" t="s">
        <v>235</v>
      </c>
      <c r="E228" s="144">
        <f>'presupuesto gasto 2019'!E64</f>
        <v>6000</v>
      </c>
    </row>
    <row r="229" spans="1:5" ht="12.75" customHeight="1" x14ac:dyDescent="0.2">
      <c r="A229" s="128"/>
      <c r="B229" s="128"/>
      <c r="C229" s="128"/>
      <c r="D229" s="128"/>
      <c r="E229" s="128"/>
    </row>
    <row r="230" spans="1:5" ht="12.75" customHeight="1" x14ac:dyDescent="0.2">
      <c r="A230" s="128"/>
      <c r="B230" s="128"/>
      <c r="C230" s="128"/>
      <c r="D230" s="128"/>
      <c r="E230" s="128"/>
    </row>
    <row r="231" spans="1:5" ht="12.75" customHeight="1" x14ac:dyDescent="0.2">
      <c r="A231" s="128"/>
      <c r="B231" s="128"/>
      <c r="C231" s="128"/>
      <c r="D231" s="128"/>
      <c r="E231" s="128"/>
    </row>
    <row r="232" spans="1:5" ht="12.75" customHeight="1" x14ac:dyDescent="0.2">
      <c r="A232" s="134"/>
      <c r="B232" s="134"/>
      <c r="C232" s="134"/>
      <c r="D232" s="135" t="s">
        <v>236</v>
      </c>
      <c r="E232" s="145">
        <f>E223+E228</f>
        <v>6006</v>
      </c>
    </row>
    <row r="233" spans="1:5" ht="12.75" customHeight="1" x14ac:dyDescent="0.2"/>
    <row r="234" spans="1:5" ht="12.75" customHeight="1" x14ac:dyDescent="0.2">
      <c r="A234" s="143"/>
      <c r="B234" s="143"/>
      <c r="C234" s="143"/>
      <c r="D234" s="143"/>
      <c r="E234" s="143"/>
    </row>
    <row r="235" spans="1:5" ht="12.75" customHeight="1" x14ac:dyDescent="0.2">
      <c r="A235" s="128"/>
      <c r="B235" s="128">
        <v>932</v>
      </c>
      <c r="C235" s="128">
        <v>22201</v>
      </c>
      <c r="D235" s="128" t="s">
        <v>138</v>
      </c>
      <c r="E235" s="128"/>
    </row>
    <row r="236" spans="1:5" ht="12.75" customHeight="1" x14ac:dyDescent="0.2">
      <c r="A236" s="128"/>
      <c r="B236" s="128"/>
      <c r="C236" s="128"/>
      <c r="D236" s="128" t="s">
        <v>237</v>
      </c>
      <c r="E236" s="128"/>
    </row>
    <row r="237" spans="1:5" ht="12.75" customHeight="1" x14ac:dyDescent="0.2">
      <c r="A237" s="128"/>
      <c r="B237" s="128"/>
      <c r="C237" s="128"/>
      <c r="D237" s="128" t="s">
        <v>237</v>
      </c>
      <c r="E237" s="144">
        <f>'presupuesto gasto 2019'!E65</f>
        <v>920000</v>
      </c>
    </row>
    <row r="238" spans="1:5" ht="12.75" customHeight="1" x14ac:dyDescent="0.2">
      <c r="A238" s="128"/>
      <c r="B238" s="128"/>
      <c r="C238" s="128"/>
      <c r="D238" s="128"/>
      <c r="E238" s="128"/>
    </row>
    <row r="239" spans="1:5" ht="12.75" customHeight="1" x14ac:dyDescent="0.2">
      <c r="A239" s="128"/>
      <c r="B239" s="128"/>
      <c r="C239" s="128"/>
      <c r="D239" s="128"/>
      <c r="E239" s="128"/>
    </row>
    <row r="240" spans="1:5" ht="12.75" customHeight="1" x14ac:dyDescent="0.2">
      <c r="A240" s="128"/>
      <c r="B240" s="128"/>
      <c r="C240" s="128"/>
      <c r="D240" s="128"/>
      <c r="E240" s="128"/>
    </row>
    <row r="241" spans="1:5" ht="12.75" customHeight="1" x14ac:dyDescent="0.2">
      <c r="A241" s="134"/>
      <c r="B241" s="134"/>
      <c r="C241" s="134"/>
      <c r="D241" s="135" t="s">
        <v>238</v>
      </c>
      <c r="E241" s="145">
        <f>E237</f>
        <v>920000</v>
      </c>
    </row>
    <row r="242" spans="1:5" ht="12.75" customHeight="1" x14ac:dyDescent="0.2"/>
    <row r="243" spans="1:5" ht="12.75" customHeight="1" x14ac:dyDescent="0.2">
      <c r="A243" s="143"/>
      <c r="B243" s="143"/>
      <c r="C243" s="143"/>
      <c r="D243" s="143"/>
      <c r="E243" s="143"/>
    </row>
    <row r="244" spans="1:5" ht="12.75" customHeight="1" x14ac:dyDescent="0.2">
      <c r="A244" s="128"/>
      <c r="B244" s="128">
        <v>932</v>
      </c>
      <c r="C244" s="128">
        <v>22202</v>
      </c>
      <c r="D244" s="128" t="s">
        <v>138</v>
      </c>
      <c r="E244" s="128"/>
    </row>
    <row r="245" spans="1:5" ht="12.75" customHeight="1" x14ac:dyDescent="0.2">
      <c r="A245" s="128"/>
      <c r="B245" s="128"/>
      <c r="C245" s="128"/>
      <c r="D245" s="128" t="s">
        <v>239</v>
      </c>
      <c r="E245" s="128"/>
    </row>
    <row r="246" spans="1:5" ht="12.75" customHeight="1" x14ac:dyDescent="0.2">
      <c r="A246" s="128"/>
      <c r="B246" s="128"/>
      <c r="C246" s="128"/>
      <c r="D246" s="128" t="s">
        <v>239</v>
      </c>
      <c r="E246" s="144">
        <f>'presupuesto gasto 2019'!E66</f>
        <v>6</v>
      </c>
    </row>
    <row r="247" spans="1:5" ht="12.75" customHeight="1" x14ac:dyDescent="0.2">
      <c r="A247" s="128"/>
      <c r="B247" s="128"/>
      <c r="C247" s="128"/>
      <c r="D247" s="128"/>
      <c r="E247" s="128"/>
    </row>
    <row r="248" spans="1:5" ht="12.75" customHeight="1" x14ac:dyDescent="0.2">
      <c r="A248" s="128"/>
      <c r="B248" s="128"/>
      <c r="C248" s="128"/>
      <c r="D248" s="128"/>
      <c r="E248" s="128"/>
    </row>
    <row r="249" spans="1:5" ht="12.75" customHeight="1" x14ac:dyDescent="0.2">
      <c r="A249" s="128"/>
      <c r="B249" s="128"/>
      <c r="C249" s="128"/>
      <c r="D249" s="128"/>
      <c r="E249" s="128"/>
    </row>
    <row r="250" spans="1:5" ht="12.75" customHeight="1" x14ac:dyDescent="0.2">
      <c r="A250" s="134"/>
      <c r="B250" s="134"/>
      <c r="C250" s="134"/>
      <c r="D250" s="135" t="s">
        <v>240</v>
      </c>
      <c r="E250" s="145">
        <f>E246</f>
        <v>6</v>
      </c>
    </row>
    <row r="251" spans="1:5" ht="12.75" customHeight="1" x14ac:dyDescent="0.2"/>
    <row r="252" spans="1:5" ht="12.75" customHeight="1" x14ac:dyDescent="0.2">
      <c r="A252" s="143"/>
      <c r="B252" s="143"/>
      <c r="C252" s="143"/>
      <c r="D252" s="143"/>
      <c r="E252" s="143"/>
    </row>
    <row r="253" spans="1:5" ht="12.75" customHeight="1" x14ac:dyDescent="0.2">
      <c r="A253" s="128"/>
      <c r="B253" s="128">
        <v>932</v>
      </c>
      <c r="C253" s="128">
        <v>22203</v>
      </c>
      <c r="D253" s="128" t="s">
        <v>138</v>
      </c>
      <c r="E253" s="128"/>
    </row>
    <row r="254" spans="1:5" ht="12.75" customHeight="1" x14ac:dyDescent="0.2">
      <c r="A254" s="128"/>
      <c r="B254" s="128"/>
      <c r="C254" s="128"/>
      <c r="D254" s="128" t="s">
        <v>241</v>
      </c>
      <c r="E254" s="128"/>
    </row>
    <row r="255" spans="1:5" ht="12.75" customHeight="1" x14ac:dyDescent="0.2">
      <c r="A255" s="128"/>
      <c r="B255" s="128"/>
      <c r="C255" s="128"/>
      <c r="D255" s="128" t="s">
        <v>241</v>
      </c>
      <c r="E255" s="144">
        <f>'presupuesto gasto 2019'!E67</f>
        <v>283000</v>
      </c>
    </row>
    <row r="256" spans="1:5" ht="12.75" customHeight="1" x14ac:dyDescent="0.2">
      <c r="A256" s="128"/>
      <c r="B256" s="128"/>
      <c r="C256" s="128"/>
      <c r="D256" s="128"/>
      <c r="E256" s="128"/>
    </row>
    <row r="257" spans="1:5" ht="12.75" customHeight="1" x14ac:dyDescent="0.2">
      <c r="A257" s="134"/>
      <c r="B257" s="134"/>
      <c r="C257" s="134"/>
      <c r="D257" s="134"/>
      <c r="E257" s="134"/>
    </row>
    <row r="258" spans="1:5" ht="12.75" customHeight="1" x14ac:dyDescent="0.2">
      <c r="A258" s="134"/>
      <c r="B258" s="134"/>
      <c r="C258" s="134"/>
      <c r="D258" s="135" t="s">
        <v>242</v>
      </c>
      <c r="E258" s="145">
        <f>E255</f>
        <v>283000</v>
      </c>
    </row>
    <row r="259" spans="1:5" ht="12.75" customHeight="1" x14ac:dyDescent="0.2"/>
    <row r="260" spans="1:5" ht="12.75" customHeight="1" x14ac:dyDescent="0.2">
      <c r="A260" s="143"/>
      <c r="B260" s="143">
        <v>932</v>
      </c>
      <c r="C260" s="143">
        <v>22204</v>
      </c>
      <c r="D260" s="143" t="s">
        <v>138</v>
      </c>
      <c r="E260" s="143"/>
    </row>
    <row r="261" spans="1:5" ht="12.75" customHeight="1" x14ac:dyDescent="0.2">
      <c r="A261" s="128"/>
      <c r="B261" s="128"/>
      <c r="C261" s="128"/>
      <c r="D261" s="128" t="s">
        <v>243</v>
      </c>
      <c r="E261" s="128"/>
    </row>
    <row r="262" spans="1:5" ht="12.75" customHeight="1" x14ac:dyDescent="0.2">
      <c r="A262" s="128"/>
      <c r="B262" s="128"/>
      <c r="C262" s="128"/>
      <c r="D262" s="128" t="s">
        <v>243</v>
      </c>
      <c r="E262" s="144">
        <f>'presupuesto gasto 2019'!E68</f>
        <v>0</v>
      </c>
    </row>
    <row r="263" spans="1:5" ht="12.75" customHeight="1" x14ac:dyDescent="0.2">
      <c r="A263" s="128"/>
      <c r="B263" s="128"/>
      <c r="C263" s="128"/>
      <c r="D263" s="128"/>
      <c r="E263" s="128"/>
    </row>
    <row r="264" spans="1:5" ht="12.75" customHeight="1" x14ac:dyDescent="0.2">
      <c r="A264" s="128"/>
      <c r="B264" s="128"/>
      <c r="C264" s="128"/>
      <c r="D264" s="128"/>
      <c r="E264" s="128"/>
    </row>
    <row r="265" spans="1:5" ht="12.75" customHeight="1" x14ac:dyDescent="0.2">
      <c r="A265" s="134"/>
      <c r="B265" s="134"/>
      <c r="C265" s="134"/>
      <c r="D265" s="134"/>
      <c r="E265" s="134"/>
    </row>
    <row r="266" spans="1:5" ht="12.75" customHeight="1" x14ac:dyDescent="0.2">
      <c r="A266" s="134"/>
      <c r="B266" s="134"/>
      <c r="C266" s="134"/>
      <c r="D266" s="135" t="s">
        <v>244</v>
      </c>
      <c r="E266" s="145">
        <f>E262</f>
        <v>0</v>
      </c>
    </row>
    <row r="267" spans="1:5" ht="12.75" customHeight="1" x14ac:dyDescent="0.2"/>
    <row r="268" spans="1:5" ht="12.75" customHeight="1" x14ac:dyDescent="0.2">
      <c r="A268" s="143"/>
      <c r="B268" s="143"/>
      <c r="C268" s="143"/>
      <c r="D268" s="143"/>
      <c r="E268" s="143"/>
    </row>
    <row r="269" spans="1:5" ht="12.75" customHeight="1" x14ac:dyDescent="0.2">
      <c r="A269" s="128"/>
      <c r="B269" s="128">
        <v>932</v>
      </c>
      <c r="C269" s="128">
        <v>22300</v>
      </c>
      <c r="D269" s="128" t="s">
        <v>138</v>
      </c>
      <c r="E269" s="128"/>
    </row>
    <row r="270" spans="1:5" ht="12.75" customHeight="1" x14ac:dyDescent="0.2">
      <c r="A270" s="128"/>
      <c r="B270" s="128"/>
      <c r="C270" s="128"/>
      <c r="D270" s="128" t="s">
        <v>103</v>
      </c>
      <c r="E270" s="128"/>
    </row>
    <row r="271" spans="1:5" ht="12.75" customHeight="1" x14ac:dyDescent="0.2">
      <c r="A271" s="128"/>
      <c r="B271" s="128"/>
      <c r="C271" s="128"/>
      <c r="D271" s="128" t="s">
        <v>103</v>
      </c>
      <c r="E271" s="144">
        <f>'presupuesto gasto 2019'!E69</f>
        <v>50</v>
      </c>
    </row>
    <row r="272" spans="1:5" ht="12.75" customHeight="1" x14ac:dyDescent="0.2">
      <c r="A272" s="128"/>
      <c r="B272" s="128"/>
      <c r="C272" s="128"/>
      <c r="D272" s="128"/>
      <c r="E272" s="128"/>
    </row>
    <row r="273" spans="1:5" ht="12.75" customHeight="1" x14ac:dyDescent="0.2">
      <c r="A273" s="128"/>
      <c r="B273" s="128"/>
      <c r="C273" s="128"/>
      <c r="D273" s="128"/>
      <c r="E273" s="128"/>
    </row>
    <row r="274" spans="1:5" ht="12.75" customHeight="1" x14ac:dyDescent="0.2">
      <c r="A274" s="134"/>
      <c r="B274" s="134"/>
      <c r="C274" s="134"/>
      <c r="D274" s="135" t="s">
        <v>245</v>
      </c>
      <c r="E274" s="145">
        <f>E271</f>
        <v>50</v>
      </c>
    </row>
    <row r="275" spans="1:5" ht="12.75" customHeight="1" x14ac:dyDescent="0.2"/>
    <row r="276" spans="1:5" ht="12.75" customHeight="1" x14ac:dyDescent="0.2">
      <c r="A276" s="143"/>
      <c r="B276" s="143"/>
      <c r="C276" s="143"/>
      <c r="D276" s="143"/>
      <c r="E276" s="143"/>
    </row>
    <row r="277" spans="1:5" ht="12.75" customHeight="1" x14ac:dyDescent="0.2">
      <c r="A277" s="128"/>
      <c r="B277" s="128">
        <v>932</v>
      </c>
      <c r="C277" s="128">
        <v>22400</v>
      </c>
      <c r="D277" s="128" t="s">
        <v>138</v>
      </c>
      <c r="E277" s="128"/>
    </row>
    <row r="278" spans="1:5" ht="12.75" customHeight="1" x14ac:dyDescent="0.2">
      <c r="A278" s="128"/>
      <c r="B278" s="128"/>
      <c r="C278" s="128"/>
      <c r="D278" s="128" t="s">
        <v>246</v>
      </c>
      <c r="E278" s="128"/>
    </row>
    <row r="279" spans="1:5" ht="12.75" customHeight="1" x14ac:dyDescent="0.2">
      <c r="A279" s="128"/>
      <c r="B279" s="128"/>
      <c r="C279" s="128"/>
      <c r="D279" s="128" t="s">
        <v>246</v>
      </c>
      <c r="E279" s="144">
        <f>'presupuesto gasto 2019'!E70</f>
        <v>10000</v>
      </c>
    </row>
    <row r="280" spans="1:5" ht="12.75" customHeight="1" x14ac:dyDescent="0.2">
      <c r="A280" s="128"/>
      <c r="B280" s="128"/>
      <c r="C280" s="128"/>
      <c r="D280" s="128"/>
      <c r="E280" s="128"/>
    </row>
    <row r="281" spans="1:5" ht="12.75" customHeight="1" x14ac:dyDescent="0.2">
      <c r="A281" s="128"/>
      <c r="B281" s="128"/>
      <c r="C281" s="128"/>
      <c r="D281" s="128"/>
      <c r="E281" s="128"/>
    </row>
    <row r="282" spans="1:5" ht="12.75" customHeight="1" x14ac:dyDescent="0.2">
      <c r="A282" s="128"/>
      <c r="B282" s="128"/>
      <c r="C282" s="128"/>
      <c r="D282" s="128"/>
      <c r="E282" s="128"/>
    </row>
    <row r="283" spans="1:5" ht="12.75" customHeight="1" x14ac:dyDescent="0.2">
      <c r="A283" s="134"/>
      <c r="B283" s="134"/>
      <c r="C283" s="134"/>
      <c r="D283" s="135" t="s">
        <v>247</v>
      </c>
      <c r="E283" s="145">
        <f>E279</f>
        <v>10000</v>
      </c>
    </row>
    <row r="284" spans="1:5" ht="12.75" customHeight="1" x14ac:dyDescent="0.2"/>
    <row r="285" spans="1:5" ht="12.75" customHeight="1" x14ac:dyDescent="0.2">
      <c r="A285" s="143"/>
      <c r="B285" s="143">
        <v>932</v>
      </c>
      <c r="C285" s="143">
        <v>22500</v>
      </c>
      <c r="D285" s="143" t="s">
        <v>138</v>
      </c>
      <c r="E285" s="143"/>
    </row>
    <row r="286" spans="1:5" ht="12.75" customHeight="1" x14ac:dyDescent="0.2">
      <c r="A286" s="128"/>
      <c r="B286" s="128"/>
      <c r="C286" s="128"/>
      <c r="D286" s="128" t="s">
        <v>107</v>
      </c>
      <c r="E286" s="128"/>
    </row>
    <row r="287" spans="1:5" ht="12.75" customHeight="1" x14ac:dyDescent="0.2">
      <c r="A287" s="128"/>
      <c r="B287" s="128"/>
      <c r="C287" s="128"/>
      <c r="D287" s="128" t="s">
        <v>107</v>
      </c>
      <c r="E287" s="144">
        <v>6</v>
      </c>
    </row>
    <row r="288" spans="1:5" ht="12.75" customHeight="1" x14ac:dyDescent="0.2">
      <c r="A288" s="128"/>
      <c r="B288" s="128"/>
      <c r="C288" s="128"/>
      <c r="D288" s="128"/>
      <c r="E288" s="128"/>
    </row>
    <row r="289" spans="1:5" ht="12.75" customHeight="1" x14ac:dyDescent="0.2">
      <c r="A289" s="134"/>
      <c r="B289" s="134"/>
      <c r="C289" s="134"/>
      <c r="D289" s="135" t="s">
        <v>248</v>
      </c>
      <c r="E289" s="145">
        <f>E287</f>
        <v>6</v>
      </c>
    </row>
    <row r="290" spans="1:5" ht="12.75" customHeight="1" x14ac:dyDescent="0.2"/>
    <row r="291" spans="1:5" ht="12.75" customHeight="1" x14ac:dyDescent="0.2">
      <c r="A291" s="143"/>
      <c r="B291" s="143">
        <v>932</v>
      </c>
      <c r="C291" s="143">
        <v>22502</v>
      </c>
      <c r="D291" s="143" t="s">
        <v>138</v>
      </c>
      <c r="E291" s="143"/>
    </row>
    <row r="292" spans="1:5" ht="12.75" customHeight="1" x14ac:dyDescent="0.2">
      <c r="A292" s="128"/>
      <c r="B292" s="128"/>
      <c r="C292" s="128"/>
      <c r="D292" s="128" t="s">
        <v>249</v>
      </c>
      <c r="E292" s="128"/>
    </row>
    <row r="293" spans="1:5" ht="12.75" customHeight="1" x14ac:dyDescent="0.2">
      <c r="A293" s="128"/>
      <c r="B293" s="128"/>
      <c r="C293" s="128"/>
      <c r="D293" s="128" t="s">
        <v>249</v>
      </c>
      <c r="E293" s="144">
        <f>'presupuesto gasto 2019'!E72</f>
        <v>13000</v>
      </c>
    </row>
    <row r="294" spans="1:5" ht="12.75" customHeight="1" x14ac:dyDescent="0.2">
      <c r="A294" s="128"/>
      <c r="B294" s="128"/>
      <c r="C294" s="128"/>
      <c r="D294" s="128"/>
      <c r="E294" s="128"/>
    </row>
    <row r="295" spans="1:5" ht="12.75" customHeight="1" x14ac:dyDescent="0.2">
      <c r="A295" s="134"/>
      <c r="B295" s="134"/>
      <c r="C295" s="134"/>
      <c r="D295" s="135" t="s">
        <v>250</v>
      </c>
      <c r="E295" s="145">
        <f>E293</f>
        <v>13000</v>
      </c>
    </row>
    <row r="296" spans="1:5" ht="12.75" customHeight="1" x14ac:dyDescent="0.2"/>
    <row r="297" spans="1:5" ht="12.75" customHeight="1" x14ac:dyDescent="0.2">
      <c r="A297" s="143"/>
      <c r="B297" s="143">
        <v>912</v>
      </c>
      <c r="C297" s="143">
        <v>22601</v>
      </c>
      <c r="D297" s="143" t="s">
        <v>158</v>
      </c>
      <c r="E297" s="143"/>
    </row>
    <row r="298" spans="1:5" ht="12.75" customHeight="1" x14ac:dyDescent="0.2">
      <c r="A298" s="128"/>
      <c r="B298" s="128"/>
      <c r="C298" s="128"/>
      <c r="D298" s="128" t="s">
        <v>251</v>
      </c>
      <c r="E298" s="128"/>
    </row>
    <row r="299" spans="1:5" ht="12.75" customHeight="1" x14ac:dyDescent="0.2">
      <c r="A299" s="128"/>
      <c r="B299" s="128"/>
      <c r="C299" s="128"/>
      <c r="D299" s="128" t="s">
        <v>251</v>
      </c>
      <c r="E299" s="144">
        <f>'presupuesto gasto 2019'!E21</f>
        <v>100</v>
      </c>
    </row>
    <row r="300" spans="1:5" ht="12.75" customHeight="1" x14ac:dyDescent="0.2">
      <c r="A300" s="128"/>
      <c r="B300" s="128"/>
      <c r="C300" s="128"/>
      <c r="D300" s="128"/>
      <c r="E300" s="128"/>
    </row>
    <row r="301" spans="1:5" ht="12.75" customHeight="1" x14ac:dyDescent="0.2">
      <c r="A301" s="134"/>
      <c r="B301" s="134"/>
      <c r="C301" s="134"/>
      <c r="D301" s="135" t="s">
        <v>252</v>
      </c>
      <c r="E301" s="145">
        <f>E299</f>
        <v>100</v>
      </c>
    </row>
    <row r="302" spans="1:5" ht="12.75" customHeight="1" x14ac:dyDescent="0.2"/>
    <row r="303" spans="1:5" ht="12.75" customHeight="1" x14ac:dyDescent="0.2">
      <c r="A303" s="143"/>
      <c r="B303" s="143"/>
      <c r="C303" s="143"/>
      <c r="D303" s="143"/>
      <c r="E303" s="143"/>
    </row>
    <row r="304" spans="1:5" ht="12.75" customHeight="1" x14ac:dyDescent="0.2">
      <c r="A304" s="128"/>
      <c r="B304" s="128">
        <v>932</v>
      </c>
      <c r="C304" s="128">
        <v>22602</v>
      </c>
      <c r="D304" s="128" t="s">
        <v>138</v>
      </c>
      <c r="E304" s="128"/>
    </row>
    <row r="305" spans="1:5" ht="12.75" customHeight="1" x14ac:dyDescent="0.2">
      <c r="A305" s="128"/>
      <c r="B305" s="128"/>
      <c r="C305" s="128"/>
      <c r="D305" s="128" t="s">
        <v>253</v>
      </c>
      <c r="E305" s="128"/>
    </row>
    <row r="306" spans="1:5" ht="12.75" customHeight="1" x14ac:dyDescent="0.2">
      <c r="A306" s="128"/>
      <c r="B306" s="128"/>
      <c r="C306" s="128"/>
      <c r="D306" s="128" t="s">
        <v>253</v>
      </c>
      <c r="E306" s="144">
        <f>'presupuesto gasto 2019'!E73</f>
        <v>18000</v>
      </c>
    </row>
    <row r="307" spans="1:5" ht="12.75" customHeight="1" x14ac:dyDescent="0.2">
      <c r="A307" s="128"/>
      <c r="B307" s="128"/>
      <c r="C307" s="128"/>
      <c r="D307" s="128"/>
      <c r="E307" s="128"/>
    </row>
    <row r="308" spans="1:5" ht="12.75" customHeight="1" x14ac:dyDescent="0.2">
      <c r="A308" s="128"/>
      <c r="B308" s="128"/>
      <c r="C308" s="128"/>
      <c r="D308" s="128"/>
      <c r="E308" s="128"/>
    </row>
    <row r="309" spans="1:5" ht="12.75" customHeight="1" x14ac:dyDescent="0.2">
      <c r="A309" s="128"/>
      <c r="B309" s="128"/>
      <c r="C309" s="128"/>
      <c r="D309" s="128"/>
      <c r="E309" s="128"/>
    </row>
    <row r="310" spans="1:5" ht="12.75" customHeight="1" x14ac:dyDescent="0.2">
      <c r="A310" s="134"/>
      <c r="B310" s="134"/>
      <c r="C310" s="134"/>
      <c r="D310" s="135" t="s">
        <v>254</v>
      </c>
      <c r="E310" s="145">
        <f>E306</f>
        <v>18000</v>
      </c>
    </row>
    <row r="311" spans="1:5" ht="12.75" customHeight="1" x14ac:dyDescent="0.2"/>
    <row r="312" spans="1:5" ht="12.75" customHeight="1" x14ac:dyDescent="0.2">
      <c r="A312" s="143"/>
      <c r="B312" s="143">
        <v>932</v>
      </c>
      <c r="C312" s="143">
        <v>22603</v>
      </c>
      <c r="D312" s="143" t="s">
        <v>138</v>
      </c>
      <c r="E312" s="143"/>
    </row>
    <row r="313" spans="1:5" ht="12.75" customHeight="1" x14ac:dyDescent="0.2">
      <c r="A313" s="128"/>
      <c r="B313" s="128"/>
      <c r="C313" s="128"/>
      <c r="D313" s="128" t="s">
        <v>115</v>
      </c>
      <c r="E313" s="128"/>
    </row>
    <row r="314" spans="1:5" ht="12.75" customHeight="1" x14ac:dyDescent="0.2">
      <c r="A314" s="128"/>
      <c r="B314" s="128"/>
      <c r="C314" s="128"/>
      <c r="D314" s="128" t="s">
        <v>115</v>
      </c>
      <c r="E314" s="144">
        <f>'presupuesto gasto 2019'!E74</f>
        <v>600</v>
      </c>
    </row>
    <row r="315" spans="1:5" ht="12.75" customHeight="1" x14ac:dyDescent="0.2">
      <c r="A315" s="128"/>
      <c r="B315" s="128"/>
      <c r="C315" s="128"/>
      <c r="D315" s="128"/>
      <c r="E315" s="128"/>
    </row>
    <row r="316" spans="1:5" ht="12.75" customHeight="1" x14ac:dyDescent="0.2">
      <c r="A316" s="128"/>
      <c r="B316" s="128"/>
      <c r="C316" s="128"/>
      <c r="D316" s="128"/>
      <c r="E316" s="128"/>
    </row>
    <row r="317" spans="1:5" ht="12.75" customHeight="1" x14ac:dyDescent="0.2">
      <c r="A317" s="128"/>
      <c r="B317" s="128"/>
      <c r="C317" s="128"/>
      <c r="D317" s="128"/>
      <c r="E317" s="128"/>
    </row>
    <row r="318" spans="1:5" ht="12.75" customHeight="1" x14ac:dyDescent="0.2">
      <c r="A318" s="134"/>
      <c r="B318" s="134"/>
      <c r="C318" s="134"/>
      <c r="D318" s="135" t="s">
        <v>255</v>
      </c>
      <c r="E318" s="145">
        <f>E314</f>
        <v>600</v>
      </c>
    </row>
    <row r="319" spans="1:5" ht="12.75" customHeight="1" x14ac:dyDescent="0.2"/>
    <row r="320" spans="1:5" ht="12.75" customHeight="1" x14ac:dyDescent="0.2">
      <c r="A320" s="143"/>
      <c r="B320" s="143"/>
      <c r="C320" s="143"/>
      <c r="D320" s="143"/>
      <c r="E320" s="143"/>
    </row>
    <row r="321" spans="1:5" ht="12.75" customHeight="1" x14ac:dyDescent="0.2">
      <c r="A321" s="128"/>
      <c r="B321" s="143">
        <v>932</v>
      </c>
      <c r="C321" s="143">
        <v>22604</v>
      </c>
      <c r="D321" s="130" t="s">
        <v>256</v>
      </c>
      <c r="E321" s="128"/>
    </row>
    <row r="322" spans="1:5" ht="12.75" customHeight="1" x14ac:dyDescent="0.2">
      <c r="A322" s="128"/>
      <c r="B322" s="128"/>
      <c r="C322" s="128"/>
      <c r="D322" s="128" t="s">
        <v>257</v>
      </c>
      <c r="E322" s="128"/>
    </row>
    <row r="323" spans="1:5" ht="12.75" customHeight="1" x14ac:dyDescent="0.2">
      <c r="A323" s="128"/>
      <c r="B323" s="128"/>
      <c r="C323" s="128"/>
      <c r="D323" s="128" t="s">
        <v>257</v>
      </c>
      <c r="E323" s="144">
        <f>'presupuesto gasto 2019'!E75</f>
        <v>49000</v>
      </c>
    </row>
    <row r="324" spans="1:5" ht="12.75" customHeight="1" x14ac:dyDescent="0.2">
      <c r="A324" s="128"/>
      <c r="B324" s="128"/>
      <c r="C324" s="128"/>
      <c r="D324" s="128"/>
      <c r="E324" s="128"/>
    </row>
    <row r="325" spans="1:5" ht="12.75" customHeight="1" x14ac:dyDescent="0.2">
      <c r="A325" s="128"/>
      <c r="B325" s="128"/>
      <c r="C325" s="128"/>
      <c r="D325" s="128"/>
      <c r="E325" s="128"/>
    </row>
    <row r="326" spans="1:5" ht="12.75" customHeight="1" x14ac:dyDescent="0.2">
      <c r="A326" s="128"/>
      <c r="B326" s="128"/>
      <c r="C326" s="128"/>
      <c r="D326" s="128"/>
      <c r="E326" s="128"/>
    </row>
    <row r="327" spans="1:5" ht="12.75" customHeight="1" x14ac:dyDescent="0.2">
      <c r="A327" s="128"/>
      <c r="B327" s="128"/>
      <c r="C327" s="128"/>
      <c r="D327" s="128"/>
      <c r="E327" s="128"/>
    </row>
    <row r="328" spans="1:5" ht="12.75" customHeight="1" x14ac:dyDescent="0.2">
      <c r="A328" s="134"/>
      <c r="B328" s="134"/>
      <c r="C328" s="134"/>
      <c r="D328" s="135" t="s">
        <v>258</v>
      </c>
      <c r="E328" s="145">
        <f>E323</f>
        <v>49000</v>
      </c>
    </row>
    <row r="329" spans="1:5" ht="12.75" customHeight="1" x14ac:dyDescent="0.2"/>
    <row r="330" spans="1:5" ht="12.75" customHeight="1" x14ac:dyDescent="0.2">
      <c r="A330" s="143"/>
      <c r="B330" s="143">
        <v>932</v>
      </c>
      <c r="C330" s="143">
        <v>22608</v>
      </c>
      <c r="D330" s="143" t="s">
        <v>256</v>
      </c>
      <c r="E330" s="143"/>
    </row>
    <row r="331" spans="1:5" ht="12.75" customHeight="1" x14ac:dyDescent="0.2">
      <c r="A331" s="128"/>
      <c r="B331" s="128"/>
      <c r="C331" s="128"/>
      <c r="D331" s="128" t="s">
        <v>259</v>
      </c>
      <c r="E331" s="128"/>
    </row>
    <row r="332" spans="1:5" ht="12.75" customHeight="1" x14ac:dyDescent="0.2">
      <c r="A332" s="128"/>
      <c r="B332" s="128"/>
      <c r="C332" s="128"/>
      <c r="D332" s="128" t="s">
        <v>259</v>
      </c>
      <c r="E332" s="144">
        <f>'presupuesto gasto 2019'!E76</f>
        <v>6</v>
      </c>
    </row>
    <row r="333" spans="1:5" ht="12.75" customHeight="1" x14ac:dyDescent="0.2">
      <c r="A333" s="128"/>
      <c r="B333" s="128"/>
      <c r="C333" s="128"/>
      <c r="D333" s="128"/>
      <c r="E333" s="128"/>
    </row>
    <row r="334" spans="1:5" ht="12.75" customHeight="1" x14ac:dyDescent="0.2">
      <c r="A334" s="128"/>
      <c r="B334" s="128"/>
      <c r="C334" s="128"/>
      <c r="D334" s="128"/>
      <c r="E334" s="128"/>
    </row>
    <row r="335" spans="1:5" ht="12.75" customHeight="1" x14ac:dyDescent="0.2">
      <c r="A335" s="134"/>
      <c r="B335" s="134"/>
      <c r="C335" s="134"/>
      <c r="D335" s="135" t="s">
        <v>260</v>
      </c>
      <c r="E335" s="145">
        <v>6</v>
      </c>
    </row>
    <row r="336" spans="1:5" ht="12.75" customHeight="1" x14ac:dyDescent="0.2"/>
    <row r="337" spans="1:5" ht="12.75" customHeight="1" x14ac:dyDescent="0.2"/>
    <row r="338" spans="1:5" ht="12.75" customHeight="1" x14ac:dyDescent="0.2">
      <c r="A338" s="152"/>
      <c r="B338" s="143">
        <v>932</v>
      </c>
      <c r="C338" s="143">
        <v>22700</v>
      </c>
      <c r="D338" s="146" t="s">
        <v>208</v>
      </c>
      <c r="E338" s="143"/>
    </row>
    <row r="339" spans="1:5" ht="12.75" customHeight="1" x14ac:dyDescent="0.2">
      <c r="A339" s="147"/>
      <c r="B339" s="128"/>
      <c r="C339" s="128"/>
      <c r="D339" s="130" t="s">
        <v>119</v>
      </c>
      <c r="E339" s="128"/>
    </row>
    <row r="340" spans="1:5" ht="12.75" customHeight="1" x14ac:dyDescent="0.2">
      <c r="A340" s="147"/>
      <c r="B340" s="128"/>
      <c r="C340" s="128"/>
      <c r="D340" s="130" t="s">
        <v>119</v>
      </c>
      <c r="E340" s="144">
        <f>'presupuesto gasto 2019'!E77</f>
        <v>37000</v>
      </c>
    </row>
    <row r="341" spans="1:5" ht="12.75" customHeight="1" x14ac:dyDescent="0.2">
      <c r="A341" s="147"/>
      <c r="B341" s="128"/>
      <c r="C341" s="128"/>
      <c r="D341" s="130"/>
      <c r="E341" s="128"/>
    </row>
    <row r="342" spans="1:5" ht="12.75" customHeight="1" x14ac:dyDescent="0.2">
      <c r="A342" s="147"/>
      <c r="B342" s="128"/>
      <c r="C342" s="128"/>
      <c r="D342" s="130"/>
      <c r="E342" s="128"/>
    </row>
    <row r="343" spans="1:5" ht="12.75" customHeight="1" x14ac:dyDescent="0.2">
      <c r="A343" s="147"/>
      <c r="B343" s="128"/>
      <c r="C343" s="128"/>
      <c r="D343" s="130"/>
      <c r="E343" s="128"/>
    </row>
    <row r="344" spans="1:5" ht="12.75" customHeight="1" x14ac:dyDescent="0.2">
      <c r="A344" s="150"/>
      <c r="B344" s="134"/>
      <c r="C344" s="134"/>
      <c r="D344" s="153" t="s">
        <v>261</v>
      </c>
      <c r="E344" s="145">
        <f>E340</f>
        <v>37000</v>
      </c>
    </row>
    <row r="345" spans="1:5" ht="12.75" customHeight="1" x14ac:dyDescent="0.2"/>
    <row r="346" spans="1:5" ht="12.75" customHeight="1" x14ac:dyDescent="0.2">
      <c r="A346" s="152"/>
      <c r="B346" s="143">
        <v>932</v>
      </c>
      <c r="C346" s="143">
        <v>22701</v>
      </c>
      <c r="D346" s="146" t="s">
        <v>208</v>
      </c>
      <c r="E346" s="143"/>
    </row>
    <row r="347" spans="1:5" ht="12.75" customHeight="1" x14ac:dyDescent="0.2">
      <c r="A347" s="147"/>
      <c r="B347" s="128"/>
      <c r="C347" s="128"/>
      <c r="D347" s="130" t="s">
        <v>121</v>
      </c>
      <c r="E347" s="128"/>
    </row>
    <row r="348" spans="1:5" ht="12.75" customHeight="1" x14ac:dyDescent="0.2">
      <c r="A348" s="147"/>
      <c r="B348" s="128"/>
      <c r="C348" s="128"/>
      <c r="D348" s="130" t="s">
        <v>121</v>
      </c>
      <c r="E348" s="144">
        <f>'presupuesto gasto 2019'!E78</f>
        <v>40000</v>
      </c>
    </row>
    <row r="349" spans="1:5" ht="12.75" customHeight="1" x14ac:dyDescent="0.2">
      <c r="A349" s="147"/>
      <c r="B349" s="128"/>
      <c r="C349" s="128"/>
      <c r="D349" s="130"/>
      <c r="E349" s="144"/>
    </row>
    <row r="350" spans="1:5" ht="12.75" customHeight="1" x14ac:dyDescent="0.2">
      <c r="A350" s="147"/>
      <c r="B350" s="128"/>
      <c r="C350" s="128"/>
      <c r="D350" s="130"/>
      <c r="E350" s="128"/>
    </row>
    <row r="351" spans="1:5" ht="12.75" customHeight="1" x14ac:dyDescent="0.2">
      <c r="A351" s="147"/>
      <c r="B351" s="128"/>
      <c r="C351" s="128"/>
      <c r="D351" s="130"/>
      <c r="E351" s="128"/>
    </row>
    <row r="352" spans="1:5" ht="12.75" customHeight="1" x14ac:dyDescent="0.2">
      <c r="A352" s="150"/>
      <c r="B352" s="134"/>
      <c r="C352" s="134"/>
      <c r="D352" s="153" t="s">
        <v>262</v>
      </c>
      <c r="E352" s="145">
        <f>E348</f>
        <v>40000</v>
      </c>
    </row>
    <row r="353" spans="1:5" ht="12.75" customHeight="1" x14ac:dyDescent="0.2"/>
    <row r="354" spans="1:5" ht="12.75" customHeight="1" x14ac:dyDescent="0.2">
      <c r="A354" s="143"/>
      <c r="B354" s="143">
        <v>932</v>
      </c>
      <c r="C354" s="143">
        <v>22702</v>
      </c>
      <c r="D354" s="143" t="s">
        <v>208</v>
      </c>
      <c r="E354" s="143"/>
    </row>
    <row r="355" spans="1:5" ht="12.75" customHeight="1" x14ac:dyDescent="0.2">
      <c r="A355" s="128"/>
      <c r="B355" s="128"/>
      <c r="C355" s="128"/>
      <c r="D355" s="128" t="s">
        <v>122</v>
      </c>
      <c r="E355" s="128"/>
    </row>
    <row r="356" spans="1:5" ht="12.75" customHeight="1" x14ac:dyDescent="0.2">
      <c r="A356" s="128"/>
      <c r="B356" s="128"/>
      <c r="C356" s="128"/>
      <c r="D356" s="128" t="s">
        <v>122</v>
      </c>
      <c r="E356" s="144">
        <f>'presupuesto gasto 2019'!E79</f>
        <v>151.87</v>
      </c>
    </row>
    <row r="357" spans="1:5" ht="12.75" customHeight="1" x14ac:dyDescent="0.2">
      <c r="A357" s="128"/>
      <c r="B357" s="128"/>
      <c r="C357" s="128"/>
      <c r="D357" s="128"/>
      <c r="E357" s="128"/>
    </row>
    <row r="358" spans="1:5" ht="12.75" customHeight="1" x14ac:dyDescent="0.2">
      <c r="A358" s="128"/>
      <c r="B358" s="128"/>
      <c r="C358" s="128"/>
      <c r="D358" s="128"/>
      <c r="E358" s="128"/>
    </row>
    <row r="359" spans="1:5" ht="12.75" customHeight="1" x14ac:dyDescent="0.2">
      <c r="A359" s="128"/>
      <c r="B359" s="128"/>
      <c r="C359" s="128"/>
      <c r="D359" s="128"/>
      <c r="E359" s="128"/>
    </row>
    <row r="360" spans="1:5" ht="12.75" customHeight="1" x14ac:dyDescent="0.2">
      <c r="A360" s="134"/>
      <c r="B360" s="134"/>
      <c r="C360" s="134"/>
      <c r="D360" s="135" t="s">
        <v>263</v>
      </c>
      <c r="E360" s="145">
        <f>E356</f>
        <v>151.87</v>
      </c>
    </row>
    <row r="361" spans="1:5" ht="12.75" customHeight="1" x14ac:dyDescent="0.2"/>
    <row r="362" spans="1:5" ht="12.75" customHeight="1" x14ac:dyDescent="0.2">
      <c r="A362" s="128"/>
      <c r="B362" s="128"/>
      <c r="C362" s="128"/>
      <c r="D362" s="128"/>
      <c r="E362" s="128"/>
    </row>
    <row r="363" spans="1:5" ht="12.75" customHeight="1" x14ac:dyDescent="0.2">
      <c r="A363" s="128"/>
      <c r="B363" s="128">
        <v>932</v>
      </c>
      <c r="C363" s="128">
        <v>22706</v>
      </c>
      <c r="D363" s="128" t="s">
        <v>138</v>
      </c>
      <c r="E363" s="128"/>
    </row>
    <row r="364" spans="1:5" ht="12.75" customHeight="1" x14ac:dyDescent="0.2">
      <c r="A364" s="128"/>
      <c r="B364" s="128"/>
      <c r="C364" s="128"/>
      <c r="D364" s="128" t="s">
        <v>264</v>
      </c>
      <c r="E364" s="128"/>
    </row>
    <row r="365" spans="1:5" ht="12.75" customHeight="1" x14ac:dyDescent="0.2">
      <c r="A365" s="128"/>
      <c r="B365" s="128"/>
      <c r="C365" s="128"/>
      <c r="D365" s="128" t="s">
        <v>264</v>
      </c>
      <c r="E365" s="144">
        <f>'presupuesto gasto 2019'!E80</f>
        <v>180000</v>
      </c>
    </row>
    <row r="366" spans="1:5" ht="12.75" customHeight="1" x14ac:dyDescent="0.2">
      <c r="A366" s="128"/>
      <c r="B366" s="128"/>
      <c r="C366" s="128"/>
      <c r="D366" s="128"/>
      <c r="E366" s="128"/>
    </row>
    <row r="367" spans="1:5" ht="12.75" customHeight="1" x14ac:dyDescent="0.2">
      <c r="A367" s="128"/>
      <c r="B367" s="128"/>
      <c r="C367" s="128"/>
      <c r="D367" s="128"/>
      <c r="E367" s="128"/>
    </row>
    <row r="368" spans="1:5" ht="12.75" customHeight="1" x14ac:dyDescent="0.2">
      <c r="A368" s="128"/>
      <c r="B368" s="128"/>
      <c r="C368" s="128"/>
      <c r="D368" s="128"/>
      <c r="E368" s="128"/>
    </row>
    <row r="369" spans="1:5" ht="12.75" customHeight="1" x14ac:dyDescent="0.2">
      <c r="A369" s="134"/>
      <c r="B369" s="134"/>
      <c r="C369" s="134"/>
      <c r="D369" s="135" t="s">
        <v>265</v>
      </c>
      <c r="E369" s="145">
        <f>E365</f>
        <v>180000</v>
      </c>
    </row>
    <row r="370" spans="1:5" ht="12.75" customHeight="1" x14ac:dyDescent="0.2"/>
    <row r="371" spans="1:5" ht="12.75" customHeight="1" x14ac:dyDescent="0.2">
      <c r="A371" s="143"/>
      <c r="B371" s="143">
        <v>912</v>
      </c>
      <c r="C371" s="143">
        <v>23000</v>
      </c>
      <c r="D371" s="143" t="s">
        <v>158</v>
      </c>
      <c r="E371" s="143"/>
    </row>
    <row r="372" spans="1:5" ht="12.75" customHeight="1" x14ac:dyDescent="0.2">
      <c r="A372" s="128"/>
      <c r="B372" s="128"/>
      <c r="C372" s="128"/>
      <c r="D372" s="128" t="s">
        <v>266</v>
      </c>
      <c r="E372" s="128"/>
    </row>
    <row r="373" spans="1:5" ht="12.75" customHeight="1" x14ac:dyDescent="0.2">
      <c r="A373" s="128"/>
      <c r="B373" s="128"/>
      <c r="C373" s="128"/>
      <c r="D373" s="128" t="s">
        <v>266</v>
      </c>
      <c r="E373" s="144">
        <f>'presupuesto gasto 2019'!E22</f>
        <v>200</v>
      </c>
    </row>
    <row r="374" spans="1:5" ht="12.75" customHeight="1" x14ac:dyDescent="0.2">
      <c r="A374" s="128"/>
      <c r="B374" s="128"/>
      <c r="C374" s="128"/>
      <c r="D374" s="128"/>
      <c r="E374" s="128"/>
    </row>
    <row r="375" spans="1:5" ht="12.75" customHeight="1" x14ac:dyDescent="0.2">
      <c r="A375" s="134"/>
      <c r="B375" s="134"/>
      <c r="C375" s="134"/>
      <c r="D375" s="135" t="s">
        <v>267</v>
      </c>
      <c r="E375" s="145">
        <f>E373</f>
        <v>200</v>
      </c>
    </row>
    <row r="376" spans="1:5" ht="12.75" customHeight="1" x14ac:dyDescent="0.2"/>
    <row r="377" spans="1:5" ht="12.75" customHeight="1" x14ac:dyDescent="0.2">
      <c r="A377" s="143"/>
      <c r="B377" s="143"/>
      <c r="C377" s="143"/>
      <c r="D377" s="143"/>
      <c r="E377" s="143"/>
    </row>
    <row r="378" spans="1:5" ht="12.75" customHeight="1" x14ac:dyDescent="0.2">
      <c r="A378" s="128"/>
      <c r="B378" s="128">
        <v>932</v>
      </c>
      <c r="C378" s="128">
        <v>23020</v>
      </c>
      <c r="D378" s="128" t="s">
        <v>138</v>
      </c>
      <c r="E378" s="128"/>
    </row>
    <row r="379" spans="1:5" ht="12.75" customHeight="1" x14ac:dyDescent="0.2">
      <c r="A379" s="128"/>
      <c r="B379" s="128"/>
      <c r="C379" s="128"/>
      <c r="D379" s="128" t="s">
        <v>268</v>
      </c>
      <c r="E379" s="128"/>
    </row>
    <row r="380" spans="1:5" ht="12.75" customHeight="1" x14ac:dyDescent="0.2">
      <c r="A380" s="128"/>
      <c r="B380" s="128"/>
      <c r="C380" s="128"/>
      <c r="D380" s="128" t="s">
        <v>269</v>
      </c>
      <c r="E380" s="144">
        <f>'presupuesto gasto 2019'!E81</f>
        <v>35000</v>
      </c>
    </row>
    <row r="381" spans="1:5" ht="12.75" customHeight="1" x14ac:dyDescent="0.2">
      <c r="A381" s="128"/>
      <c r="B381" s="128"/>
      <c r="C381" s="128"/>
      <c r="D381" s="128"/>
      <c r="E381" s="128"/>
    </row>
    <row r="382" spans="1:5" ht="12.75" customHeight="1" x14ac:dyDescent="0.2">
      <c r="A382" s="128"/>
      <c r="B382" s="128"/>
      <c r="C382" s="128"/>
      <c r="D382" s="128"/>
      <c r="E382" s="128"/>
    </row>
    <row r="383" spans="1:5" ht="12.75" customHeight="1" x14ac:dyDescent="0.2">
      <c r="A383" s="128"/>
      <c r="B383" s="128"/>
      <c r="C383" s="128"/>
      <c r="D383" s="128"/>
      <c r="E383" s="128"/>
    </row>
    <row r="384" spans="1:5" ht="12.75" customHeight="1" x14ac:dyDescent="0.2">
      <c r="A384" s="134"/>
      <c r="B384" s="134"/>
      <c r="C384" s="134"/>
      <c r="D384" s="135" t="s">
        <v>270</v>
      </c>
      <c r="E384" s="145">
        <f>E380</f>
        <v>35000</v>
      </c>
    </row>
    <row r="385" spans="1:5" ht="12.75" customHeight="1" x14ac:dyDescent="0.2"/>
    <row r="386" spans="1:5" ht="12.75" customHeight="1" x14ac:dyDescent="0.2">
      <c r="A386" s="143"/>
      <c r="B386" s="143">
        <v>912</v>
      </c>
      <c r="C386" s="143">
        <v>23100</v>
      </c>
      <c r="D386" s="143" t="s">
        <v>158</v>
      </c>
      <c r="E386" s="143"/>
    </row>
    <row r="387" spans="1:5" ht="12.75" customHeight="1" x14ac:dyDescent="0.2">
      <c r="A387" s="128"/>
      <c r="B387" s="128"/>
      <c r="C387" s="128"/>
      <c r="D387" s="128" t="s">
        <v>266</v>
      </c>
      <c r="E387" s="128"/>
    </row>
    <row r="388" spans="1:5" ht="12.75" customHeight="1" x14ac:dyDescent="0.2">
      <c r="A388" s="128"/>
      <c r="B388" s="128"/>
      <c r="C388" s="128"/>
      <c r="D388" s="128" t="s">
        <v>266</v>
      </c>
      <c r="E388" s="144">
        <f>'presupuesto gasto 2019'!E23</f>
        <v>4000</v>
      </c>
    </row>
    <row r="389" spans="1:5" ht="12.75" customHeight="1" x14ac:dyDescent="0.2">
      <c r="A389" s="128"/>
      <c r="B389" s="128"/>
      <c r="C389" s="128"/>
      <c r="D389" s="128"/>
      <c r="E389" s="128"/>
    </row>
    <row r="390" spans="1:5" ht="12.75" customHeight="1" x14ac:dyDescent="0.2">
      <c r="A390" s="134"/>
      <c r="B390" s="134"/>
      <c r="C390" s="134"/>
      <c r="D390" s="135" t="s">
        <v>271</v>
      </c>
      <c r="E390" s="145">
        <f>E388</f>
        <v>4000</v>
      </c>
    </row>
    <row r="391" spans="1:5" ht="12.75" customHeight="1" x14ac:dyDescent="0.2"/>
    <row r="392" spans="1:5" ht="12.75" customHeight="1" x14ac:dyDescent="0.2">
      <c r="A392" s="128"/>
      <c r="B392" s="128"/>
      <c r="C392" s="128"/>
      <c r="D392" s="128"/>
      <c r="E392" s="128"/>
    </row>
    <row r="393" spans="1:5" ht="12.75" customHeight="1" x14ac:dyDescent="0.2">
      <c r="A393" s="128"/>
      <c r="B393" s="128">
        <v>932</v>
      </c>
      <c r="C393" s="128">
        <v>23120</v>
      </c>
      <c r="D393" s="128" t="s">
        <v>138</v>
      </c>
      <c r="E393" s="128"/>
    </row>
    <row r="394" spans="1:5" ht="12.75" customHeight="1" x14ac:dyDescent="0.2">
      <c r="A394" s="128"/>
      <c r="B394" s="128"/>
      <c r="C394" s="128"/>
      <c r="D394" s="128" t="s">
        <v>268</v>
      </c>
      <c r="E394" s="128"/>
    </row>
    <row r="395" spans="1:5" ht="12.75" customHeight="1" x14ac:dyDescent="0.2">
      <c r="A395" s="128"/>
      <c r="B395" s="128"/>
      <c r="C395" s="128"/>
      <c r="D395" s="128" t="s">
        <v>52</v>
      </c>
      <c r="E395" s="144">
        <f>'presupuesto gasto 2019'!E82</f>
        <v>25000</v>
      </c>
    </row>
    <row r="396" spans="1:5" ht="12.75" customHeight="1" x14ac:dyDescent="0.2">
      <c r="A396" s="128"/>
      <c r="B396" s="128"/>
      <c r="C396" s="128"/>
      <c r="D396" s="128"/>
      <c r="E396" s="128"/>
    </row>
    <row r="397" spans="1:5" ht="12.75" customHeight="1" x14ac:dyDescent="0.2">
      <c r="A397" s="128"/>
      <c r="B397" s="128"/>
      <c r="C397" s="128"/>
      <c r="D397" s="128"/>
      <c r="E397" s="128"/>
    </row>
    <row r="398" spans="1:5" ht="12.75" customHeight="1" x14ac:dyDescent="0.2">
      <c r="A398" s="128"/>
      <c r="B398" s="128"/>
      <c r="C398" s="128"/>
      <c r="D398" s="128"/>
      <c r="E398" s="128"/>
    </row>
    <row r="399" spans="1:5" ht="12.75" customHeight="1" x14ac:dyDescent="0.2">
      <c r="A399" s="134"/>
      <c r="B399" s="134"/>
      <c r="C399" s="134"/>
      <c r="D399" s="135" t="s">
        <v>272</v>
      </c>
      <c r="E399" s="145">
        <f>E395</f>
        <v>25000</v>
      </c>
    </row>
    <row r="400" spans="1:5" ht="12.75" customHeight="1" x14ac:dyDescent="0.2"/>
    <row r="401" spans="1:5" ht="12.75" customHeight="1" x14ac:dyDescent="0.2">
      <c r="A401" s="143"/>
      <c r="B401" s="143">
        <v>912</v>
      </c>
      <c r="C401" s="143">
        <v>23300</v>
      </c>
      <c r="D401" s="143" t="s">
        <v>158</v>
      </c>
      <c r="E401" s="143"/>
    </row>
    <row r="402" spans="1:5" ht="12.75" customHeight="1" x14ac:dyDescent="0.2">
      <c r="A402" s="128"/>
      <c r="B402" s="128"/>
      <c r="C402" s="128"/>
      <c r="D402" s="128" t="s">
        <v>273</v>
      </c>
      <c r="E402" s="128"/>
    </row>
    <row r="403" spans="1:5" ht="12.75" customHeight="1" x14ac:dyDescent="0.2">
      <c r="A403" s="128"/>
      <c r="B403" s="128"/>
      <c r="C403" s="128"/>
      <c r="D403" s="128" t="s">
        <v>273</v>
      </c>
      <c r="E403" s="144">
        <f>'presupuesto gasto 2019'!E24</f>
        <v>70000</v>
      </c>
    </row>
    <row r="404" spans="1:5" ht="12.75" customHeight="1" x14ac:dyDescent="0.2">
      <c r="A404" s="128"/>
      <c r="B404" s="128"/>
      <c r="C404" s="128"/>
      <c r="D404" s="128"/>
      <c r="E404" s="128"/>
    </row>
    <row r="405" spans="1:5" ht="12.75" customHeight="1" x14ac:dyDescent="0.2">
      <c r="A405" s="134"/>
      <c r="B405" s="134"/>
      <c r="C405" s="134"/>
      <c r="D405" s="135" t="s">
        <v>274</v>
      </c>
      <c r="E405" s="145">
        <f>E403</f>
        <v>70000</v>
      </c>
    </row>
    <row r="406" spans="1:5" ht="12.75" customHeight="1" x14ac:dyDescent="0.2"/>
    <row r="407" spans="1:5" ht="12.75" customHeight="1" x14ac:dyDescent="0.2">
      <c r="A407" s="137"/>
      <c r="B407" s="143">
        <v>932</v>
      </c>
      <c r="C407" s="143">
        <v>25000</v>
      </c>
      <c r="D407" s="143" t="s">
        <v>138</v>
      </c>
      <c r="E407" s="143"/>
    </row>
    <row r="408" spans="1:5" ht="12.75" customHeight="1" x14ac:dyDescent="0.2">
      <c r="A408" s="154"/>
      <c r="B408" s="128"/>
      <c r="C408" s="128"/>
      <c r="D408" s="128" t="s">
        <v>275</v>
      </c>
      <c r="E408" s="128"/>
    </row>
    <row r="409" spans="1:5" ht="12.75" customHeight="1" x14ac:dyDescent="0.2">
      <c r="A409" s="154"/>
      <c r="B409" s="128"/>
      <c r="C409" s="128"/>
      <c r="D409" s="128" t="s">
        <v>275</v>
      </c>
      <c r="E409" s="144">
        <f>'presupuesto gasto 2019'!E83</f>
        <v>33000</v>
      </c>
    </row>
    <row r="410" spans="1:5" ht="12.75" customHeight="1" x14ac:dyDescent="0.2">
      <c r="A410" s="154"/>
      <c r="B410" s="128"/>
      <c r="C410" s="128"/>
      <c r="D410" s="128"/>
      <c r="E410" s="128"/>
    </row>
    <row r="411" spans="1:5" ht="12.75" customHeight="1" x14ac:dyDescent="0.2">
      <c r="A411" s="155"/>
      <c r="B411" s="134"/>
      <c r="C411" s="134"/>
      <c r="D411" s="135" t="s">
        <v>276</v>
      </c>
      <c r="E411" s="145">
        <f>E409</f>
        <v>33000</v>
      </c>
    </row>
    <row r="412" spans="1:5" ht="12.75" customHeight="1" x14ac:dyDescent="0.2"/>
    <row r="413" spans="1:5" ht="12.75" customHeight="1" x14ac:dyDescent="0.2">
      <c r="A413" s="137"/>
      <c r="B413" s="143">
        <v>932</v>
      </c>
      <c r="C413" s="143">
        <v>35900</v>
      </c>
      <c r="D413" s="143" t="s">
        <v>138</v>
      </c>
      <c r="E413" s="143"/>
    </row>
    <row r="414" spans="1:5" ht="12.75" customHeight="1" x14ac:dyDescent="0.2">
      <c r="A414" s="154"/>
      <c r="B414" s="128"/>
      <c r="C414" s="128"/>
      <c r="D414" s="128" t="s">
        <v>131</v>
      </c>
      <c r="E414" s="128"/>
    </row>
    <row r="415" spans="1:5" ht="12.75" customHeight="1" x14ac:dyDescent="0.2">
      <c r="A415" s="154"/>
      <c r="B415" s="128"/>
      <c r="C415" s="128"/>
      <c r="D415" s="128" t="s">
        <v>131</v>
      </c>
      <c r="E415" s="144">
        <f>'presupuesto gasto 2019'!E84</f>
        <v>30000</v>
      </c>
    </row>
    <row r="416" spans="1:5" ht="12.75" customHeight="1" x14ac:dyDescent="0.2">
      <c r="A416" s="154"/>
      <c r="B416" s="128"/>
      <c r="C416" s="128"/>
      <c r="D416" s="128"/>
      <c r="E416" s="128"/>
    </row>
    <row r="417" spans="1:5" ht="12.75" customHeight="1" x14ac:dyDescent="0.2">
      <c r="A417" s="155"/>
      <c r="B417" s="134"/>
      <c r="C417" s="134"/>
      <c r="D417" s="135" t="s">
        <v>277</v>
      </c>
      <c r="E417" s="145">
        <f>E415</f>
        <v>30000</v>
      </c>
    </row>
    <row r="418" spans="1:5" ht="12.75" customHeight="1" x14ac:dyDescent="0.2"/>
    <row r="419" spans="1:5" ht="12.75" customHeight="1" x14ac:dyDescent="0.2"/>
    <row r="420" spans="1:5" ht="12.75" customHeight="1" x14ac:dyDescent="0.2"/>
    <row r="421" spans="1:5" ht="12.75" customHeight="1" x14ac:dyDescent="0.2">
      <c r="A421" s="143"/>
      <c r="B421" s="143">
        <v>11</v>
      </c>
      <c r="C421" s="143">
        <v>31000</v>
      </c>
      <c r="D421" s="143" t="s">
        <v>33</v>
      </c>
      <c r="E421" s="143"/>
    </row>
    <row r="422" spans="1:5" ht="12.75" customHeight="1" x14ac:dyDescent="0.2">
      <c r="A422" s="128"/>
      <c r="B422" s="128"/>
      <c r="C422" s="128"/>
      <c r="D422" s="128" t="s">
        <v>278</v>
      </c>
      <c r="E422" s="128"/>
    </row>
    <row r="423" spans="1:5" ht="12.75" customHeight="1" x14ac:dyDescent="0.2">
      <c r="A423" s="128"/>
      <c r="B423" s="128"/>
      <c r="C423" s="128"/>
      <c r="D423" s="128" t="s">
        <v>278</v>
      </c>
      <c r="E423" s="144">
        <f>'presupuesto gasto 2019'!E8</f>
        <v>25000</v>
      </c>
    </row>
    <row r="424" spans="1:5" ht="12.75" customHeight="1" x14ac:dyDescent="0.2">
      <c r="A424" s="128"/>
      <c r="B424" s="128"/>
      <c r="C424" s="128"/>
      <c r="D424" s="128"/>
      <c r="E424" s="128"/>
    </row>
    <row r="425" spans="1:5" ht="12.75" customHeight="1" x14ac:dyDescent="0.2">
      <c r="A425" s="134"/>
      <c r="B425" s="134"/>
      <c r="C425" s="134"/>
      <c r="D425" s="135" t="s">
        <v>279</v>
      </c>
      <c r="E425" s="145">
        <f>E423</f>
        <v>25000</v>
      </c>
    </row>
    <row r="426" spans="1:5" ht="12.75" customHeight="1" x14ac:dyDescent="0.2"/>
    <row r="427" spans="1:5" ht="12.75" customHeight="1" x14ac:dyDescent="0.2">
      <c r="A427" s="143"/>
      <c r="B427" s="143">
        <v>11</v>
      </c>
      <c r="C427" s="143">
        <v>31100</v>
      </c>
      <c r="D427" s="143" t="s">
        <v>33</v>
      </c>
      <c r="E427" s="143"/>
    </row>
    <row r="428" spans="1:5" ht="12.75" customHeight="1" x14ac:dyDescent="0.2">
      <c r="A428" s="128"/>
      <c r="B428" s="128"/>
      <c r="C428" s="128"/>
      <c r="D428" s="128" t="s">
        <v>280</v>
      </c>
      <c r="E428" s="128"/>
    </row>
    <row r="429" spans="1:5" ht="12.75" customHeight="1" x14ac:dyDescent="0.2">
      <c r="A429" s="128"/>
      <c r="B429" s="128"/>
      <c r="C429" s="128"/>
      <c r="D429" s="128" t="s">
        <v>280</v>
      </c>
      <c r="E429" s="144">
        <f>'presupuesto gasto 2019'!E9</f>
        <v>50</v>
      </c>
    </row>
    <row r="430" spans="1:5" ht="12.75" customHeight="1" x14ac:dyDescent="0.2">
      <c r="A430" s="128"/>
      <c r="B430" s="128"/>
      <c r="C430" s="128"/>
      <c r="D430" s="128"/>
      <c r="E430" s="128"/>
    </row>
    <row r="431" spans="1:5" ht="12.75" customHeight="1" x14ac:dyDescent="0.2">
      <c r="A431" s="134"/>
      <c r="B431" s="134"/>
      <c r="C431" s="134"/>
      <c r="D431" s="135" t="s">
        <v>281</v>
      </c>
      <c r="E431" s="145">
        <f>E429</f>
        <v>50</v>
      </c>
    </row>
    <row r="432" spans="1:5" ht="12.75" customHeight="1" x14ac:dyDescent="0.2">
      <c r="A432" s="17"/>
      <c r="B432" s="17"/>
      <c r="C432" s="17"/>
      <c r="D432" s="17"/>
      <c r="E432" s="24"/>
    </row>
    <row r="433" spans="1:5" ht="12.75" customHeight="1" x14ac:dyDescent="0.2">
      <c r="A433" s="143"/>
      <c r="B433" s="143">
        <v>929</v>
      </c>
      <c r="C433" s="143">
        <v>50000</v>
      </c>
      <c r="D433" s="143" t="s">
        <v>282</v>
      </c>
      <c r="E433" s="143"/>
    </row>
    <row r="434" spans="1:5" ht="12.75" customHeight="1" x14ac:dyDescent="0.2">
      <c r="A434" s="128"/>
      <c r="B434" s="128"/>
      <c r="C434" s="128"/>
      <c r="D434" s="128" t="s">
        <v>57</v>
      </c>
      <c r="E434" s="128"/>
    </row>
    <row r="435" spans="1:5" ht="12.75" customHeight="1" x14ac:dyDescent="0.2">
      <c r="A435" s="128"/>
      <c r="B435" s="128"/>
      <c r="C435" s="128"/>
      <c r="D435" s="128" t="s">
        <v>57</v>
      </c>
      <c r="E435" s="144">
        <f>'presupuesto gasto 2019'!E35</f>
        <v>354000</v>
      </c>
    </row>
    <row r="436" spans="1:5" ht="12.75" customHeight="1" x14ac:dyDescent="0.2">
      <c r="A436" s="128"/>
      <c r="B436" s="128"/>
      <c r="C436" s="128"/>
      <c r="D436" s="128"/>
      <c r="E436" s="128"/>
    </row>
    <row r="437" spans="1:5" ht="12.75" customHeight="1" x14ac:dyDescent="0.2">
      <c r="A437" s="134"/>
      <c r="B437" s="134"/>
      <c r="C437" s="134"/>
      <c r="D437" s="135" t="s">
        <v>283</v>
      </c>
      <c r="E437" s="145">
        <f>E435</f>
        <v>354000</v>
      </c>
    </row>
    <row r="438" spans="1:5" ht="12.75" customHeight="1" x14ac:dyDescent="0.2"/>
    <row r="439" spans="1:5" ht="12.75" customHeight="1" x14ac:dyDescent="0.2">
      <c r="A439" s="143"/>
      <c r="B439" s="143">
        <v>932</v>
      </c>
      <c r="C439" s="143">
        <v>62301</v>
      </c>
      <c r="D439" s="143" t="s">
        <v>138</v>
      </c>
      <c r="E439" s="143"/>
    </row>
    <row r="440" spans="1:5" ht="12.75" customHeight="1" x14ac:dyDescent="0.2">
      <c r="A440" s="128"/>
      <c r="B440" s="128"/>
      <c r="C440" s="128"/>
      <c r="D440" s="128" t="s">
        <v>132</v>
      </c>
      <c r="E440" s="128"/>
    </row>
    <row r="441" spans="1:5" ht="12.75" customHeight="1" x14ac:dyDescent="0.2">
      <c r="A441" s="128"/>
      <c r="B441" s="128"/>
      <c r="C441" s="128"/>
      <c r="D441" s="128" t="s">
        <v>132</v>
      </c>
      <c r="E441" s="144">
        <f>'presupuesto gasto 2019'!E85</f>
        <v>1000</v>
      </c>
    </row>
    <row r="442" spans="1:5" ht="12.75" customHeight="1" x14ac:dyDescent="0.2">
      <c r="A442" s="128"/>
      <c r="B442" s="128"/>
      <c r="C442" s="128"/>
      <c r="D442" s="128"/>
      <c r="E442" s="128"/>
    </row>
    <row r="443" spans="1:5" ht="12.75" customHeight="1" x14ac:dyDescent="0.2">
      <c r="A443" s="128"/>
      <c r="B443" s="128"/>
      <c r="C443" s="128"/>
      <c r="D443" s="128"/>
      <c r="E443" s="128"/>
    </row>
    <row r="444" spans="1:5" ht="12.75" customHeight="1" x14ac:dyDescent="0.2">
      <c r="A444" s="128"/>
      <c r="B444" s="128"/>
      <c r="C444" s="128"/>
      <c r="D444" s="128"/>
      <c r="E444" s="128"/>
    </row>
    <row r="445" spans="1:5" ht="12.75" customHeight="1" x14ac:dyDescent="0.2">
      <c r="A445" s="134"/>
      <c r="B445" s="134"/>
      <c r="C445" s="134"/>
      <c r="D445" s="135" t="s">
        <v>284</v>
      </c>
      <c r="E445" s="145">
        <f>E441</f>
        <v>1000</v>
      </c>
    </row>
    <row r="446" spans="1:5" ht="12.75" customHeight="1" x14ac:dyDescent="0.2"/>
    <row r="447" spans="1:5" ht="12.75" customHeight="1" x14ac:dyDescent="0.2">
      <c r="A447" s="143"/>
      <c r="B447" s="143">
        <v>912</v>
      </c>
      <c r="C447" s="143">
        <v>62501</v>
      </c>
      <c r="D447" s="143" t="s">
        <v>158</v>
      </c>
      <c r="E447" s="143"/>
    </row>
    <row r="448" spans="1:5" ht="12.75" customHeight="1" x14ac:dyDescent="0.2">
      <c r="A448" s="128"/>
      <c r="B448" s="128"/>
      <c r="C448" s="128"/>
      <c r="D448" s="128" t="s">
        <v>285</v>
      </c>
      <c r="E448" s="128"/>
    </row>
    <row r="449" spans="1:5" ht="12.75" customHeight="1" x14ac:dyDescent="0.2">
      <c r="A449" s="128"/>
      <c r="B449" s="128"/>
      <c r="C449" s="128"/>
      <c r="D449" s="128" t="s">
        <v>286</v>
      </c>
      <c r="E449" s="144">
        <f>'presupuesto gasto 2019'!E25</f>
        <v>50</v>
      </c>
    </row>
    <row r="450" spans="1:5" ht="12.75" customHeight="1" x14ac:dyDescent="0.2">
      <c r="A450" s="128"/>
      <c r="B450" s="128"/>
      <c r="C450" s="128"/>
      <c r="D450" s="128"/>
      <c r="E450" s="128"/>
    </row>
    <row r="451" spans="1:5" ht="12.75" customHeight="1" x14ac:dyDescent="0.2">
      <c r="A451" s="128"/>
      <c r="B451" s="128"/>
      <c r="C451" s="128"/>
      <c r="D451" s="128"/>
      <c r="E451" s="128"/>
    </row>
    <row r="452" spans="1:5" ht="12.75" customHeight="1" x14ac:dyDescent="0.2">
      <c r="A452" s="128"/>
      <c r="B452" s="128">
        <v>932</v>
      </c>
      <c r="C452" s="128">
        <v>62501</v>
      </c>
      <c r="D452" s="128" t="s">
        <v>138</v>
      </c>
      <c r="E452" s="128"/>
    </row>
    <row r="453" spans="1:5" ht="12.75" customHeight="1" x14ac:dyDescent="0.2">
      <c r="A453" s="128"/>
      <c r="B453" s="128"/>
      <c r="C453" s="128"/>
      <c r="D453" s="128" t="s">
        <v>285</v>
      </c>
      <c r="E453" s="128"/>
    </row>
    <row r="454" spans="1:5" ht="12.75" customHeight="1" x14ac:dyDescent="0.2">
      <c r="A454" s="128"/>
      <c r="B454" s="128"/>
      <c r="C454" s="128"/>
      <c r="D454" s="128" t="s">
        <v>286</v>
      </c>
      <c r="E454" s="144">
        <f>'presupuesto gasto 2019'!E86</f>
        <v>19000</v>
      </c>
    </row>
    <row r="455" spans="1:5" ht="12.75" customHeight="1" x14ac:dyDescent="0.2">
      <c r="A455" s="128"/>
      <c r="B455" s="128"/>
      <c r="C455" s="128"/>
      <c r="D455" s="128"/>
      <c r="E455" s="128"/>
    </row>
    <row r="456" spans="1:5" ht="12.75" customHeight="1" x14ac:dyDescent="0.2">
      <c r="A456" s="128"/>
      <c r="B456" s="128"/>
      <c r="C456" s="128"/>
      <c r="D456" s="128"/>
      <c r="E456" s="128"/>
    </row>
    <row r="457" spans="1:5" ht="12.75" customHeight="1" x14ac:dyDescent="0.2">
      <c r="A457" s="128"/>
      <c r="B457" s="128"/>
      <c r="C457" s="128"/>
      <c r="D457" s="128"/>
      <c r="E457" s="128"/>
    </row>
    <row r="458" spans="1:5" ht="12.75" customHeight="1" x14ac:dyDescent="0.2">
      <c r="A458" s="134"/>
      <c r="B458" s="134"/>
      <c r="C458" s="134"/>
      <c r="D458" s="135" t="s">
        <v>287</v>
      </c>
      <c r="E458" s="145">
        <f>E449+E454</f>
        <v>19050</v>
      </c>
    </row>
    <row r="459" spans="1:5" ht="12.75" customHeight="1" x14ac:dyDescent="0.2"/>
    <row r="460" spans="1:5" ht="12.75" customHeight="1" x14ac:dyDescent="0.2">
      <c r="A460" s="143"/>
      <c r="B460" s="143">
        <v>491</v>
      </c>
      <c r="C460" s="143">
        <v>62601</v>
      </c>
      <c r="D460" s="143" t="s">
        <v>288</v>
      </c>
      <c r="E460" s="143"/>
    </row>
    <row r="461" spans="1:5" ht="12.75" customHeight="1" x14ac:dyDescent="0.2">
      <c r="A461" s="128"/>
      <c r="B461" s="128"/>
      <c r="C461" s="128"/>
      <c r="D461" s="128" t="s">
        <v>289</v>
      </c>
      <c r="E461" s="128"/>
    </row>
    <row r="462" spans="1:5" ht="12.75" customHeight="1" x14ac:dyDescent="0.2">
      <c r="A462" s="128"/>
      <c r="B462" s="128"/>
      <c r="C462" s="128"/>
      <c r="D462" s="128" t="s">
        <v>289</v>
      </c>
      <c r="E462" s="144">
        <f>'presupuesto gasto 2019'!E14</f>
        <v>0</v>
      </c>
    </row>
    <row r="463" spans="1:5" ht="12.75" customHeight="1" x14ac:dyDescent="0.2">
      <c r="A463" s="128"/>
      <c r="B463" s="128"/>
      <c r="C463" s="128"/>
      <c r="D463" s="128"/>
      <c r="E463" s="128"/>
    </row>
    <row r="464" spans="1:5" ht="12.75" customHeight="1" x14ac:dyDescent="0.2">
      <c r="A464" s="128"/>
      <c r="B464" s="128"/>
      <c r="C464" s="128"/>
      <c r="D464" s="128"/>
      <c r="E464" s="128"/>
    </row>
    <row r="465" spans="1:5" ht="12.75" customHeight="1" x14ac:dyDescent="0.2">
      <c r="A465" s="128"/>
      <c r="B465" s="128">
        <v>932</v>
      </c>
      <c r="C465" s="128">
        <v>62601</v>
      </c>
      <c r="D465" s="128" t="s">
        <v>138</v>
      </c>
      <c r="E465" s="128"/>
    </row>
    <row r="466" spans="1:5" ht="12.75" customHeight="1" x14ac:dyDescent="0.2">
      <c r="A466" s="128"/>
      <c r="B466" s="128"/>
      <c r="C466" s="128"/>
      <c r="D466" s="128" t="s">
        <v>289</v>
      </c>
      <c r="E466" s="128"/>
    </row>
    <row r="467" spans="1:5" ht="12.75" customHeight="1" x14ac:dyDescent="0.2">
      <c r="A467" s="128"/>
      <c r="B467" s="128"/>
      <c r="C467" s="128"/>
      <c r="D467" s="128" t="s">
        <v>289</v>
      </c>
      <c r="E467" s="144">
        <f>'presupuesto gasto 2019'!E87</f>
        <v>140000</v>
      </c>
    </row>
    <row r="468" spans="1:5" ht="12.75" customHeight="1" x14ac:dyDescent="0.2">
      <c r="A468" s="128"/>
      <c r="B468" s="128"/>
      <c r="C468" s="128"/>
      <c r="D468" s="128"/>
      <c r="E468" s="128"/>
    </row>
    <row r="469" spans="1:5" ht="12.75" customHeight="1" x14ac:dyDescent="0.2">
      <c r="A469" s="128"/>
      <c r="B469" s="128"/>
      <c r="C469" s="128"/>
      <c r="D469" s="128"/>
      <c r="E469" s="128"/>
    </row>
    <row r="470" spans="1:5" ht="12.75" customHeight="1" x14ac:dyDescent="0.2">
      <c r="A470" s="128"/>
      <c r="B470" s="128"/>
      <c r="C470" s="128"/>
      <c r="D470" s="128"/>
      <c r="E470" s="128"/>
    </row>
    <row r="471" spans="1:5" ht="12.75" customHeight="1" x14ac:dyDescent="0.2">
      <c r="A471" s="134"/>
      <c r="B471" s="134"/>
      <c r="C471" s="134"/>
      <c r="D471" s="135" t="s">
        <v>290</v>
      </c>
      <c r="E471" s="145">
        <f>E462+E467</f>
        <v>140000</v>
      </c>
    </row>
    <row r="472" spans="1:5" ht="12.75" customHeight="1" x14ac:dyDescent="0.2"/>
    <row r="473" spans="1:5" ht="12.75" customHeight="1" x14ac:dyDescent="0.2">
      <c r="A473" s="143"/>
      <c r="B473" s="143"/>
      <c r="C473" s="143"/>
      <c r="D473" s="143"/>
      <c r="E473" s="143"/>
    </row>
    <row r="474" spans="1:5" ht="12.75" customHeight="1" x14ac:dyDescent="0.2">
      <c r="A474" s="128"/>
      <c r="B474" s="128">
        <v>932</v>
      </c>
      <c r="C474" s="128">
        <v>64100</v>
      </c>
      <c r="D474" s="128" t="s">
        <v>138</v>
      </c>
      <c r="E474" s="128"/>
    </row>
    <row r="475" spans="1:5" ht="12.75" customHeight="1" x14ac:dyDescent="0.2">
      <c r="A475" s="128"/>
      <c r="B475" s="128"/>
      <c r="C475" s="128"/>
      <c r="D475" s="128" t="s">
        <v>133</v>
      </c>
      <c r="E475" s="128"/>
    </row>
    <row r="476" spans="1:5" ht="12.75" customHeight="1" x14ac:dyDescent="0.2">
      <c r="A476" s="128"/>
      <c r="B476" s="128"/>
      <c r="C476" s="128"/>
      <c r="D476" s="128" t="s">
        <v>133</v>
      </c>
      <c r="E476" s="144">
        <f>'presupuesto gasto 2019'!E88</f>
        <v>1000</v>
      </c>
    </row>
    <row r="477" spans="1:5" ht="12.75" customHeight="1" x14ac:dyDescent="0.2">
      <c r="A477" s="128"/>
      <c r="B477" s="128"/>
      <c r="C477" s="128"/>
      <c r="D477" s="128"/>
      <c r="E477" s="128"/>
    </row>
    <row r="478" spans="1:5" ht="12.75" customHeight="1" x14ac:dyDescent="0.2">
      <c r="A478" s="128"/>
      <c r="B478" s="128"/>
      <c r="C478" s="128"/>
      <c r="D478" s="128"/>
      <c r="E478" s="128"/>
    </row>
    <row r="479" spans="1:5" ht="12.75" customHeight="1" x14ac:dyDescent="0.2">
      <c r="A479" s="128"/>
      <c r="B479" s="128"/>
      <c r="C479" s="128"/>
      <c r="D479" s="128"/>
      <c r="E479" s="128"/>
    </row>
    <row r="480" spans="1:5" ht="12.75" customHeight="1" x14ac:dyDescent="0.2">
      <c r="A480" s="134"/>
      <c r="B480" s="134"/>
      <c r="C480" s="134"/>
      <c r="D480" s="135" t="s">
        <v>291</v>
      </c>
      <c r="E480" s="145">
        <f>E476</f>
        <v>1000</v>
      </c>
    </row>
    <row r="481" spans="1:5" ht="12.75" customHeight="1" x14ac:dyDescent="0.2"/>
    <row r="482" spans="1:5" ht="12.75" customHeight="1" x14ac:dyDescent="0.2">
      <c r="A482" s="143"/>
      <c r="B482" s="143">
        <v>932</v>
      </c>
      <c r="C482" s="143">
        <v>83000</v>
      </c>
      <c r="D482" s="143" t="s">
        <v>208</v>
      </c>
      <c r="E482" s="143"/>
    </row>
    <row r="483" spans="1:5" ht="12.75" customHeight="1" x14ac:dyDescent="0.2">
      <c r="A483" s="128"/>
      <c r="B483" s="128"/>
      <c r="C483" s="128"/>
      <c r="D483" s="128" t="s">
        <v>292</v>
      </c>
      <c r="E483" s="128"/>
    </row>
    <row r="484" spans="1:5" ht="12.75" customHeight="1" x14ac:dyDescent="0.2">
      <c r="A484" s="128"/>
      <c r="B484" s="128"/>
      <c r="C484" s="128"/>
      <c r="D484" s="128" t="s">
        <v>292</v>
      </c>
      <c r="E484" s="144">
        <v>24040</v>
      </c>
    </row>
    <row r="485" spans="1:5" ht="12.75" customHeight="1" x14ac:dyDescent="0.2">
      <c r="A485" s="128"/>
      <c r="B485" s="128"/>
      <c r="C485" s="128"/>
      <c r="D485" s="128"/>
      <c r="E485" s="128"/>
    </row>
    <row r="486" spans="1:5" ht="12.75" customHeight="1" x14ac:dyDescent="0.2">
      <c r="A486" s="134"/>
      <c r="B486" s="134"/>
      <c r="C486" s="134"/>
      <c r="D486" s="135" t="s">
        <v>293</v>
      </c>
      <c r="E486" s="145">
        <f>E484</f>
        <v>24040</v>
      </c>
    </row>
    <row r="487" spans="1:5" ht="12.75" customHeight="1" x14ac:dyDescent="0.2"/>
    <row r="488" spans="1:5" ht="12.75" customHeight="1" x14ac:dyDescent="0.2">
      <c r="D488" s="156" t="s">
        <v>294</v>
      </c>
      <c r="E488" s="157">
        <f>E486+E480+E471+E458+E445+E437+E431+E425+E405+E399+E390+E384+E375+E369+E360+E352+E344+E328+E318+E310+E301+E295+E289+E283+E274+E266+E258+E250+E241++E232+E219+E211+E202+E196+E188+E182+E173+E164+E155+E146+E138+E131+E123+E116+E107+E100+E93+E87+E81+E75+E69+E63+E57+E51+E43+E36+E27+E20+E13+E335+E417+E411</f>
        <v>9472622</v>
      </c>
    </row>
    <row r="489" spans="1:5" ht="12.75" customHeight="1" x14ac:dyDescent="0.2">
      <c r="E489" s="24"/>
    </row>
    <row r="490" spans="1:5" ht="12.75" customHeight="1" x14ac:dyDescent="0.2"/>
    <row r="491" spans="1:5" ht="12.75" customHeight="1" x14ac:dyDescent="0.2"/>
    <row r="492" spans="1:5" ht="12.75" customHeight="1" x14ac:dyDescent="0.2"/>
    <row r="493" spans="1:5" ht="12.75" customHeight="1" x14ac:dyDescent="0.2"/>
    <row r="494" spans="1:5" ht="12.75" customHeight="1" x14ac:dyDescent="0.2"/>
    <row r="495" spans="1:5" ht="12.75" customHeight="1" x14ac:dyDescent="0.2"/>
    <row r="496" spans="1:5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presupuesto gasto 2019</vt:lpstr>
      <vt:lpstr>CAPITULOS</vt:lpstr>
      <vt:lpstr>CAPITULOS2</vt:lpstr>
      <vt:lpstr>AREAS</vt:lpstr>
      <vt:lpstr>ARTICULOS</vt:lpstr>
      <vt:lpstr>resumen progra</vt:lpstr>
      <vt:lpstr>resumen capitulos</vt:lpstr>
      <vt:lpstr>económica</vt:lpstr>
      <vt:lpstr>AREAS!Área_de_impresión</vt:lpstr>
      <vt:lpstr>ARTICULOS!Área_de_impresión</vt:lpstr>
      <vt:lpstr>CAPITULOS!Área_de_impresión</vt:lpstr>
      <vt:lpstr>CAPITULOS2!Área_de_impresión</vt:lpstr>
      <vt:lpstr>económica!Área_de_impresión</vt:lpstr>
      <vt:lpstr>'presupuesto gasto 2019'!Área_de_impresión</vt:lpstr>
      <vt:lpstr>'resumen capitulos'!Área_de_impresión</vt:lpstr>
      <vt:lpstr>'resumen progra'!Área_de_impresión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Vargas Diaz</dc:creator>
  <cp:lastModifiedBy>Tomas Vargas Diaz</cp:lastModifiedBy>
  <cp:lastPrinted>2018-11-08T12:56:14Z</cp:lastPrinted>
  <dcterms:created xsi:type="dcterms:W3CDTF">2017-11-24T09:17:34Z</dcterms:created>
  <dcterms:modified xsi:type="dcterms:W3CDTF">2018-11-08T12:58:10Z</dcterms:modified>
</cp:coreProperties>
</file>