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370" windowHeight="10890" tabRatio="767" activeTab="9"/>
  </bookViews>
  <sheets>
    <sheet name="ORGANOS DE GOBIERNO" sheetId="1" r:id="rId1"/>
    <sheet name="PARTICIP. DOTAC.FUNDACIONAL" sheetId="2" r:id="rId2"/>
    <sheet name="COMPROBACIÓN" sheetId="3" r:id="rId3"/>
    <sheet name="PyG" sheetId="4" r:id="rId4"/>
    <sheet name="ACTIVO" sheetId="5" r:id="rId5"/>
    <sheet name="PASIVO" sheetId="6" r:id="rId6"/>
    <sheet name="Inversiones Reales" sheetId="7" r:id="rId7"/>
    <sheet name="Inv. NO FIN." sheetId="8" r:id="rId8"/>
    <sheet name="Inv. FINANC" sheetId="9" r:id="rId9"/>
    <sheet name="Inf. Adic. Cta PyG" sheetId="10" r:id="rId10"/>
    <sheet name="Transf. y Subv." sheetId="11" r:id="rId11"/>
    <sheet name="Estado de la deuda" sheetId="12" r:id="rId12"/>
    <sheet name="Deuda a L.P." sheetId="13" r:id="rId13"/>
    <sheet name="Deuda a C.P." sheetId="14" r:id="rId14"/>
    <sheet name="Personal" sheetId="15" r:id="rId15"/>
    <sheet name="Operaciones Internas" sheetId="16" r:id="rId16"/>
    <sheet name="Encomiendas" sheetId="17" r:id="rId17"/>
    <sheet name="1" sheetId="18" r:id="rId18"/>
    <sheet name="2" sheetId="19" r:id="rId19"/>
    <sheet name="3" sheetId="20" r:id="rId20"/>
  </sheets>
  <externalReferences>
    <externalReference r:id="rId23"/>
    <externalReference r:id="rId24"/>
    <externalReference r:id="rId25"/>
  </externalReferences>
  <definedNames>
    <definedName name="_xlnm.Print_Area" localSheetId="17">'1'!$A$1:$H$30</definedName>
    <definedName name="_xlnm.Print_Area" localSheetId="18">'2'!$B$2:$D$61</definedName>
    <definedName name="_xlnm.Print_Area" localSheetId="19">'3'!$B$2:$D$101</definedName>
    <definedName name="_xlnm.Print_Area" localSheetId="4">'ACTIVO'!$A$1:$D$64</definedName>
    <definedName name="_xlnm.Print_Area" localSheetId="2">'COMPROBACIÓN'!$B$1:$D$72</definedName>
    <definedName name="_xlnm.Print_Area" localSheetId="13">'Deuda a C.P.'!$A$1:$O$22</definedName>
    <definedName name="_xlnm.Print_Area" localSheetId="12">'Deuda a L.P.'!$A$1:$O$29</definedName>
    <definedName name="_xlnm.Print_Area" localSheetId="16">'Encomiendas'!$A$1:$E$27</definedName>
    <definedName name="_xlnm.Print_Area" localSheetId="11">'Estado de la deuda'!$A$1:$J$57</definedName>
    <definedName name="_xlnm.Print_Area" localSheetId="9">'Inf. Adic. Cta PyG'!$A$1:$E$28</definedName>
    <definedName name="_xlnm.Print_Area" localSheetId="8">'Inv. FINANC'!$A$1:$L$45</definedName>
    <definedName name="_xlnm.Print_Area" localSheetId="7">'Inv. NO FIN.'!$A$1:$K$28</definedName>
    <definedName name="_xlnm.Print_Area" localSheetId="6">'Inversiones Reales'!$A$1:$P$32</definedName>
    <definedName name="_xlnm.Print_Area" localSheetId="15">'Operaciones Internas'!$A$1:$D$53</definedName>
    <definedName name="_xlnm.Print_Area" localSheetId="0">'ORGANOS DE GOBIERNO'!$A$1:$H$20</definedName>
    <definedName name="_xlnm.Print_Area" localSheetId="1">'PARTICIP. DOTAC.FUNDACIONAL'!$A$1:$E$49</definedName>
    <definedName name="_xlnm.Print_Area" localSheetId="5">'PASIVO'!$A$1:$D$49</definedName>
    <definedName name="_xlnm.Print_Area" localSheetId="14">'Personal'!$A$1:$H$59</definedName>
    <definedName name="_xlnm.Print_Area" localSheetId="3">'PyG'!$A$1:$D$67</definedName>
    <definedName name="_xlnm.Print_Area" localSheetId="10">'Transf. y Subv.'!$A$1:$H$60</definedName>
  </definedNames>
  <calcPr fullCalcOnLoad="1"/>
</workbook>
</file>

<file path=xl/sharedStrings.xml><?xml version="1.0" encoding="utf-8"?>
<sst xmlns="http://schemas.openxmlformats.org/spreadsheetml/2006/main" count="981" uniqueCount="621">
  <si>
    <t>PROGRAMA ANUAL DE ACTUACIÓN, INVERSIONES Y FINANCIACIÓN</t>
  </si>
  <si>
    <t>ANEXO PERSONAL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</si>
  <si>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</si>
  <si>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</si>
  <si>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</si>
  <si>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</si>
  <si>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</si>
  <si>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</si>
  <si>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</si>
  <si>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</si>
  <si>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</si>
  <si>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</si>
  <si>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</si>
  <si>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</si>
  <si>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</si>
  <si>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</si>
  <si>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</si>
  <si>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</si>
  <si>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</si>
  <si>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</si>
  <si>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</si>
  <si>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</si>
  <si>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</si>
  <si>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</si>
  <si>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</si>
  <si>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</si>
  <si>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</si>
  <si>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Otro personal</t>
  </si>
  <si>
    <t>Gastos Comunes sin distribuir por gupos</t>
  </si>
  <si>
    <t>Importe</t>
  </si>
  <si>
    <t>Accion social</t>
  </si>
  <si>
    <t>Seguridad Social</t>
  </si>
  <si>
    <t>Total gastos comunes</t>
  </si>
  <si>
    <t>Observaciones :</t>
  </si>
  <si>
    <t>PRESUPUESTO GENERAL DEL CABILDO INSULAR DE TENERIFE
OPERACIONES INTERNAS</t>
  </si>
  <si>
    <t>ANEXO OPERACIONES INTERNAS</t>
  </si>
  <si>
    <t>VENTAS Y PRESTACIONES DE SERVICIOS PREVISTAS (IGIC incluido) (en euros)</t>
  </si>
  <si>
    <t>Ingresos</t>
  </si>
  <si>
    <t>Gastos</t>
  </si>
  <si>
    <t>Ente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</si>
  <si>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</si>
  <si>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</si>
  <si>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</si>
  <si>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</si>
  <si>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</si>
  <si>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</si>
  <si>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E.P.E. TEA, TENERFE ESPACIO DE LAS ARTES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</si>
  <si>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</si>
  <si>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</si>
  <si>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</si>
  <si>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</si>
  <si>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</si>
  <si>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</si>
  <si>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</si>
  <si>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SINPROMI, 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</si>
  <si>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</si>
  <si>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</si>
  <si>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</si>
  <si>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</si>
  <si>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</si>
  <si>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</si>
  <si>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</si>
  <si>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</si>
  <si>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</si>
  <si>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</si>
  <si>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</si>
  <si>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INSTITUTO VULCANOLÓGICO DE CANARIAS S.A.</t>
  </si>
  <si>
    <t>FUNDACIÓN  ITB</t>
  </si>
  <si>
    <t>FIFEDE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</si>
  <si>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</si>
  <si>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</si>
  <si>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</si>
  <si>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</si>
  <si>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>Deberá informarse en la memoria de actividades sobre la naturaleza de las operaciones que se prevé realizar.</t>
  </si>
  <si>
    <t>y a qué grupo de función pertenece</t>
  </si>
  <si>
    <t>ANEXO ENCOMIENDAS DE GESTIÓN</t>
  </si>
  <si>
    <t>RELACIÓN ENCOMIENDAS DE GESTIÓN DEL CABILDO INSULAR DE TENERIFE</t>
  </si>
  <si>
    <t>Área</t>
  </si>
  <si>
    <t xml:space="preserve">Concepto </t>
  </si>
  <si>
    <t>Duración</t>
  </si>
  <si>
    <t>PRESUPUESTO GENERAL DEL CABILDO INSULAR DE TENERIFE
PROGRAMA DE ACTUACIÓN, INVERSIONES Y FINANCIACIÓN</t>
  </si>
  <si>
    <t>CPYG</t>
  </si>
  <si>
    <t xml:space="preserve">   </t>
  </si>
  <si>
    <t xml:space="preserve">      a) Servicios Exteriores</t>
  </si>
  <si>
    <t xml:space="preserve">      b) Tributos</t>
  </si>
  <si>
    <t xml:space="preserve">      a) Deterioros y pérdidas</t>
  </si>
  <si>
    <t xml:space="preserve">      b) Resultados por enajenaciones y otras</t>
  </si>
  <si>
    <t>Gastos excepcionales</t>
  </si>
  <si>
    <t>Ingresos excepcionales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</si>
  <si>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</si>
  <si>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</si>
  <si>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</si>
  <si>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>18. DETERIORO Y RESULTADO POR ENAJENACIONES DE INSTRUMENTOS FINANCIEROS</t>
  </si>
  <si>
    <t>INSTRUCCIONES</t>
  </si>
  <si>
    <t>introducir los ingresos en positivo y los gastos en negativo</t>
  </si>
  <si>
    <t>Aportación</t>
  </si>
  <si>
    <t>Resultado</t>
  </si>
  <si>
    <t>Bcio/Pérdida (+ bcio - pérdida)</t>
  </si>
  <si>
    <t>Beneficio/pérdida con aportación Cabildo  en grupo 74</t>
  </si>
  <si>
    <t>Tiene que dar</t>
  </si>
  <si>
    <t>Cuadre</t>
  </si>
  <si>
    <t>A) EXCEDENTE DEL EJERCICIO</t>
  </si>
  <si>
    <t>1.  INGRESOS POR LA ACTIVIDAD PROPIA</t>
  </si>
  <si>
    <t xml:space="preserve">          b) Aportaciones de usuarios</t>
  </si>
  <si>
    <t xml:space="preserve">          c) Ingresos de promociones, patrocinadores y colaboradores</t>
  </si>
  <si>
    <t xml:space="preserve">          d) Subvenciones, donaciones y legados de explotación imputados al excedente del ejercicio</t>
  </si>
  <si>
    <t xml:space="preserve">          e) Reintegro de ayudas y asignaciones</t>
  </si>
  <si>
    <t xml:space="preserve">          a ) Ayudas monetarias</t>
  </si>
  <si>
    <t xml:space="preserve">           b) Ayudas no monetarias</t>
  </si>
  <si>
    <t xml:space="preserve">           c) Gastos por colaboraciones y del órgano de gobierno</t>
  </si>
  <si>
    <t xml:space="preserve">           d) Reintegro de subvenciones, donaciones y legados</t>
  </si>
  <si>
    <t xml:space="preserve">      a) Sueldos, salarios y asimilados</t>
  </si>
  <si>
    <t xml:space="preserve">      b) Cargas sociales</t>
  </si>
  <si>
    <t xml:space="preserve">      c) Provisiones</t>
  </si>
  <si>
    <t xml:space="preserve">      c) Pérdidas, deterioro y variación de provisiones por operaciones comerciales</t>
  </si>
  <si>
    <t xml:space="preserve">      d) Otros gastos de gestión corriente</t>
  </si>
  <si>
    <t xml:space="preserve">      a) Subvenciones de capital traspasadas al excedente del ejercicio</t>
  </si>
  <si>
    <t xml:space="preserve">      b) Donaciones y legados de capital traspasados al excedente del ejercicio </t>
  </si>
  <si>
    <t xml:space="preserve">      a) Deterioro y pérdidas</t>
  </si>
  <si>
    <t xml:space="preserve">      a) De participaciones en instrumentos de patrimonio</t>
  </si>
  <si>
    <t xml:space="preserve">          a.1.) En entidades del grupo y asociadas</t>
  </si>
  <si>
    <t xml:space="preserve">          a.2) En terceros</t>
  </si>
  <si>
    <t xml:space="preserve">          b.1.) De entidades del grupo y asociadas</t>
  </si>
  <si>
    <t xml:space="preserve">          b.2) De terceros</t>
  </si>
  <si>
    <t xml:space="preserve">      a) Por deudas con empresas del grupo y asociadas</t>
  </si>
  <si>
    <t xml:space="preserve">      a) Cartera de negociación y otros</t>
  </si>
  <si>
    <t xml:space="preserve">      b) Imputación al excedente del ejercicio por activos financieros disponibles para la venta</t>
  </si>
  <si>
    <t>A.3.) EXCEDENTE ANTES DE IMPUESTOS (A.1 + A.2)</t>
  </si>
  <si>
    <t>B) INGRESOS Y GASTOS IMPUTADOS DIRECTAMENTE AL PATRIMONIO NETO</t>
  </si>
  <si>
    <t>1.  ACTIVOS FINANCIEROS DISPONIBLES PARA LA VENTA</t>
  </si>
  <si>
    <t>2.  OPERACIONES DE COBERTURA DE FLUJOS DE EFECTIVO</t>
  </si>
  <si>
    <t>3. SUBVENCIONES RECIBIDAS</t>
  </si>
  <si>
    <t>4.  DONACIONES Y LEGADOS RECIBIDOS</t>
  </si>
  <si>
    <t>5.  GANANCIAS Y PÉRDIDAS ACTUARIALES Y OTROS AJUSTES</t>
  </si>
  <si>
    <t>6.  EFECTO IMPOSITIVO</t>
  </si>
  <si>
    <t>B.1.) VARIACIÓN DE PATRIMONIO NETO POR INGRESOS Y GASTOS RECONOCIDOS DIRECTAMENTE EN EL PATRIMONIO NETO (1+2+3+4+5+6)</t>
  </si>
  <si>
    <t>C) RECLASIFICACIONES AL EXCEDENTE DEL EJERCICIO</t>
  </si>
  <si>
    <t>5.  EFECTO IMPOSITIVO</t>
  </si>
  <si>
    <t>C.1.) VARIACIÓN DE PATRIMONIO NETO POR RECLASIFICACIONES AL EXCEDENTE DEL EJERCICIO (1+2+3+4+5)</t>
  </si>
  <si>
    <t>D) VARIACIONES DE PATRIMONIO NETO POR INGRESOS Y GASTOS IMPUTADOS DIRECTAMENTE AL PATRIMONIO NETO (B.1 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</si>
  <si>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</si>
  <si>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</si>
  <si>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</si>
  <si>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</si>
  <si>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EJERCICIO (A.4+D+E+F+G+H)</t>
  </si>
  <si>
    <t>ACTIVO</t>
  </si>
  <si>
    <t xml:space="preserve">  A) ACTIVO NO CORRIENTE</t>
  </si>
  <si>
    <t xml:space="preserve">      1.  Desarrollo </t>
  </si>
  <si>
    <t xml:space="preserve">      1.Terrenos</t>
  </si>
  <si>
    <t xml:space="preserve">  B) ACTIVO CORRIENTE</t>
  </si>
  <si>
    <t xml:space="preserve">       1. Tesorería.</t>
  </si>
  <si>
    <t xml:space="preserve">       2. Otros activos líquidos equivalentes.</t>
  </si>
  <si>
    <t xml:space="preserve">        TOTAL ACTIVO (A+B)</t>
  </si>
  <si>
    <t>ACTIVO - PASIVO</t>
  </si>
  <si>
    <t>Cuadre con pasivo</t>
  </si>
  <si>
    <t>Fondo de maniobra</t>
  </si>
  <si>
    <t>Variación fondo de maniobra</t>
  </si>
  <si>
    <t xml:space="preserve">      2. Concesiones</t>
  </si>
  <si>
    <t xml:space="preserve">      3. Patentes, licencias, marcas y similares</t>
  </si>
  <si>
    <t xml:space="preserve">      4. Fondo de comercio</t>
  </si>
  <si>
    <t xml:space="preserve">      5. Aplicaciones Informáticas</t>
  </si>
  <si>
    <t xml:space="preserve">      6. Derechos sobre activos cedidos en uso</t>
  </si>
  <si>
    <t xml:space="preserve">      7. Otro inmovilizado intangible</t>
  </si>
  <si>
    <t xml:space="preserve">      1. Bienes Inmuebles</t>
  </si>
  <si>
    <t xml:space="preserve">      2. Archivos</t>
  </si>
  <si>
    <t xml:space="preserve">      3. Bibliotecas</t>
  </si>
  <si>
    <t xml:space="preserve">      4. Museos</t>
  </si>
  <si>
    <t xml:space="preserve">      5. Bienes muebles</t>
  </si>
  <si>
    <t xml:space="preserve">      6. Anticipos sobre bienes del Patrimonio Histórico</t>
  </si>
  <si>
    <t xml:space="preserve">      2. Construcciones</t>
  </si>
  <si>
    <t xml:space="preserve">      1. Instrumentos de patrimonio</t>
  </si>
  <si>
    <t xml:space="preserve">      2. Créditos a entidades</t>
  </si>
  <si>
    <t xml:space="preserve">      3. Valores representativos de deuda</t>
  </si>
  <si>
    <t xml:space="preserve">      4. Derivados</t>
  </si>
  <si>
    <t xml:space="preserve">      5. Otros activos financieros</t>
  </si>
  <si>
    <t xml:space="preserve">      2. Créditos a terceros</t>
  </si>
  <si>
    <t xml:space="preserve">    II. Existencias</t>
  </si>
  <si>
    <t xml:space="preserve">    I. Activos no corrientes mantenidos para la venta</t>
  </si>
  <si>
    <t xml:space="preserve">    III. Usuarios y otros deudores de la actividad propia</t>
  </si>
  <si>
    <t xml:space="preserve">    IV. Deudores comerciales y otras cuentas a cobrar</t>
  </si>
  <si>
    <t xml:space="preserve">      1. Clientes por ventas y prestaciones de servicios</t>
  </si>
  <si>
    <t xml:space="preserve">      2. Clientes, entidades del grupo y asociadas</t>
  </si>
  <si>
    <t xml:space="preserve">      3. Deudores varios</t>
  </si>
  <si>
    <t xml:space="preserve">      4. Personal</t>
  </si>
  <si>
    <t xml:space="preserve">      5. Otros créditos con las Administraciones Públicas</t>
  </si>
  <si>
    <t xml:space="preserve">      6. Fundadores por desembolsos exigidos</t>
  </si>
  <si>
    <t xml:space="preserve">    V. Inversiones Empresas del Grupo y Asociadas a corto plazo</t>
  </si>
  <si>
    <t xml:space="preserve">    VI. Inversiones Financieras a corto plazo</t>
  </si>
  <si>
    <t xml:space="preserve">    VII. Periodificaciones a corto plazo</t>
  </si>
  <si>
    <t xml:space="preserve">    VIII. Efectivo y otros Activos Líquidos Equivalentes</t>
  </si>
  <si>
    <t>PASIVO</t>
  </si>
  <si>
    <t>PATRIMONIO NETO Y PASIVO</t>
  </si>
  <si>
    <t>A) PATRIMONIO NETO</t>
  </si>
  <si>
    <t xml:space="preserve">   A-1)Fondos Propios</t>
  </si>
  <si>
    <t xml:space="preserve">   A-3) Subvenciones, Donaciones y Legados Recibidos</t>
  </si>
  <si>
    <t>B) PASIVO NO CORRIENTE</t>
  </si>
  <si>
    <t>C) PASIVO CORRIENTE</t>
  </si>
  <si>
    <t xml:space="preserve">              2. Otros acreedores</t>
  </si>
  <si>
    <t>(1) Especificar el Importe para su consolidación</t>
  </si>
  <si>
    <t>Activo</t>
  </si>
  <si>
    <t xml:space="preserve">       I. Dotación Fundacional/Fondo social</t>
  </si>
  <si>
    <t xml:space="preserve">       II. Reservas </t>
  </si>
  <si>
    <t xml:space="preserve">            1. Estatutarias</t>
  </si>
  <si>
    <t xml:space="preserve">            2. Otras reservas</t>
  </si>
  <si>
    <t xml:space="preserve">       III. Excedentes de ejercicios anteriores</t>
  </si>
  <si>
    <t xml:space="preserve">            1. Remanente</t>
  </si>
  <si>
    <t xml:space="preserve">            2. (Excedentes negativos de ejercicios anteriores)</t>
  </si>
  <si>
    <t xml:space="preserve">       IV. Excedente del ejercicio</t>
  </si>
  <si>
    <t xml:space="preserve">   A-2) Ajustes por cambios de valor</t>
  </si>
  <si>
    <t xml:space="preserve">           1. Dotación fundacional/Fondo social</t>
  </si>
  <si>
    <t xml:space="preserve">           2. (Dotación fundacional no exigida/Fondo social no exigido)</t>
  </si>
  <si>
    <t xml:space="preserve">           2. Donaciones y legados</t>
  </si>
  <si>
    <t xml:space="preserve">           1. Subvenciones</t>
  </si>
  <si>
    <t xml:space="preserve">       I. Provisiones a Largo Plazo.</t>
  </si>
  <si>
    <t xml:space="preserve">       II. Deudas a Largo Plazo.</t>
  </si>
  <si>
    <t xml:space="preserve">              1. Deudas con entidades de crédito</t>
  </si>
  <si>
    <t xml:space="preserve">              2. Acreedores por arrendamiento financiero</t>
  </si>
  <si>
    <t xml:space="preserve">              3. Otras deudas a largo plazo</t>
  </si>
  <si>
    <t xml:space="preserve">      IV. Pasivos por impuesto diferido</t>
  </si>
  <si>
    <t xml:space="preserve">     V. Periodificaciones a largo plazo</t>
  </si>
  <si>
    <t xml:space="preserve">       I. Pasivos vinculados con activos no corrientes mantenidos para la venta</t>
  </si>
  <si>
    <t xml:space="preserve">       II. Provisiones a corto plazo</t>
  </si>
  <si>
    <t xml:space="preserve">       III. Deudas a Corto Plazo</t>
  </si>
  <si>
    <t xml:space="preserve">              3. Otras deudas a corto plazo</t>
  </si>
  <si>
    <t xml:space="preserve">      IV. Deudas con entidades del grupo y asociadas a corto plazo</t>
  </si>
  <si>
    <t xml:space="preserve">      III. Deudas con entidades del grupo y asociadas a largo plazo</t>
  </si>
  <si>
    <t xml:space="preserve">      V. Beneficiarios - Acreedores</t>
  </si>
  <si>
    <t xml:space="preserve">    VI. Acreedores comerciales y otras cuentas a pagar</t>
  </si>
  <si>
    <t xml:space="preserve">              1. Proveedores</t>
  </si>
  <si>
    <t xml:space="preserve">    VII.- Periodificaciones a corto plazo</t>
  </si>
  <si>
    <t xml:space="preserve">        TOTAL PATRIMONIO NETO Y PASIVO (A+B+C)</t>
  </si>
  <si>
    <t>2. VENTAS Y OTROS INGRESOS DE LA ACTIVIDAD MERCANTIL</t>
  </si>
  <si>
    <t>3. GASTOS POR AYUDAS Y OTROS</t>
  </si>
  <si>
    <t>4. VARIACIONES DE EXISTENCIAS DE PRODUCTOS TERMINADOS Y EN CURSO DE FABRICACIÓN</t>
  </si>
  <si>
    <t>5. TRABAJOS REALIZADOS POR LA ENTIDAD PARA SU ACTIVO</t>
  </si>
  <si>
    <t>6. APROVISIONAMIENTOS</t>
  </si>
  <si>
    <t>7. OTROS INGRESOS DE LA ACTIVIDAD</t>
  </si>
  <si>
    <t>8. GASTOS DE PERSONAL</t>
  </si>
  <si>
    <t>9. OTROS GASTOS DE LA ACTIVIDAD</t>
  </si>
  <si>
    <t>10. AMORTIZACIÓN DEL INMOVILIZADO</t>
  </si>
  <si>
    <t>11. SUBVENCIONES, DONACIONES Y LEGADOS DE CAPITAL TRASPASADOS AL EXCEDENTE DEL EJERCICIO</t>
  </si>
  <si>
    <t>12. EXCESO DE PROVISIONES</t>
  </si>
  <si>
    <t>13. DETERIORO Y RESULTADO POR ENAJENACIÓN DE INMOVILIZADO</t>
  </si>
  <si>
    <t>A.1.)  EXCEDENTE DE LA ACTIVIDAD (1+2+3+4+5+6+7+8+9+10+11+12+13)</t>
  </si>
  <si>
    <t>14. INGRESOS FINANCIEROS</t>
  </si>
  <si>
    <t>15. GASTOS FINANCIEROS</t>
  </si>
  <si>
    <t>16. VARIACIÓN DE VALOR RAZONABLE EN INSTRUMENTOS FINANCIEROS</t>
  </si>
  <si>
    <t>17. DIFERENCIAS DE CAMBIO</t>
  </si>
  <si>
    <t>A.2.) EXCEDENTE DE LAS OPERACIONES FINANCIERAS (14+15+16+17+18)</t>
  </si>
  <si>
    <t>19. IMPUESTOS SOBRE BENEFICIOS</t>
  </si>
  <si>
    <t>A.4.) VARIACIÓN DE PATRIMONIO NETO RECONOCIDA EN EL EXCEDENTE DEL EJERCICIO (A.3 +19)</t>
  </si>
  <si>
    <t>ESTADO DE PREVISION DE INGRESOS Y GASTOS</t>
  </si>
  <si>
    <t>C A P I T U L O S</t>
  </si>
  <si>
    <t>I.</t>
  </si>
  <si>
    <t>Impuestos directos</t>
  </si>
  <si>
    <t>II.</t>
  </si>
  <si>
    <t>Impuestos indirectos</t>
  </si>
  <si>
    <t>III.</t>
  </si>
  <si>
    <t>Tasas y otros ingresos</t>
  </si>
  <si>
    <t>IV.</t>
  </si>
  <si>
    <t>Transferencias corrientes</t>
  </si>
  <si>
    <t>V.</t>
  </si>
  <si>
    <t>Ingresos patrimoniales</t>
  </si>
  <si>
    <t xml:space="preserve">  TOTAL INGRESOS CORRIENTES</t>
  </si>
  <si>
    <t>VI.</t>
  </si>
  <si>
    <t>Enajenación de inversiones</t>
  </si>
  <si>
    <t>VII.</t>
  </si>
  <si>
    <t>Transferencias de capital</t>
  </si>
  <si>
    <t xml:space="preserve">  TOTAL INGRESOS DE CAPITAL</t>
  </si>
  <si>
    <t>VIII.</t>
  </si>
  <si>
    <t>Activos financieros</t>
  </si>
  <si>
    <t>IX.</t>
  </si>
  <si>
    <t>Pasivos financieros</t>
  </si>
  <si>
    <t xml:space="preserve">  TOTAL INGRESOS FINANCIEROS</t>
  </si>
  <si>
    <t>T O T A L    I N G R E S O S</t>
  </si>
  <si>
    <t>Otros Ingresos</t>
  </si>
  <si>
    <t>TOTAL INGRESOS CON INGRESOS NO PRESUPUESTARIOS</t>
  </si>
  <si>
    <t>Gastos de Personal</t>
  </si>
  <si>
    <t>Compra de Bienes y Servicios</t>
  </si>
  <si>
    <t>Intereses</t>
  </si>
  <si>
    <t>Transferencias Corrientes</t>
  </si>
  <si>
    <t xml:space="preserve">  TOTAL GASTOS CORRIENTES</t>
  </si>
  <si>
    <t>Inversiones Reales</t>
  </si>
  <si>
    <t>Transferencias de Capital</t>
  </si>
  <si>
    <t xml:space="preserve">  TOTAL GASTOS DE CAPITAL</t>
  </si>
  <si>
    <t>Activos Financieros</t>
  </si>
  <si>
    <t>Pasivos Financieros</t>
  </si>
  <si>
    <t xml:space="preserve">  TOTAL GASTOS FINANCIEROS</t>
  </si>
  <si>
    <t>T O T A L  G A S T O S  ( 1 )</t>
  </si>
  <si>
    <t>Otros Gastos</t>
  </si>
  <si>
    <t>TOTAL GASTOS CON GASTOS NO PRESUPUESTARIOS</t>
  </si>
  <si>
    <t>DIFERENCIA INGRESOS / GASTOS:</t>
  </si>
  <si>
    <t>PRESUPUESTO GENERAL - CONSOLIDACIÓN</t>
  </si>
  <si>
    <t>(Incremento fondo de maniobra) - Disminución FM</t>
  </si>
  <si>
    <t>Ajuste del Activo (Amortizaciones)</t>
  </si>
  <si>
    <t>Ajuste del Activo (Impuestos Diferidos)</t>
  </si>
  <si>
    <t>Ajuste del Pasivo ( Imptos Diferidos)</t>
  </si>
  <si>
    <t>Ajuste del Pasivo (Provisiones)</t>
  </si>
  <si>
    <t>Ajuste del Pasivo (Por cambio de valor)</t>
  </si>
  <si>
    <t>Ajuste del Pasivo (Subv., Donac. Y Legados)</t>
  </si>
  <si>
    <t>12. OTROS RESULTADOS</t>
  </si>
  <si>
    <t>Resultado del ejercicio</t>
  </si>
  <si>
    <t>Variación Capital Corriente</t>
  </si>
  <si>
    <t>Ajuste por Consolidación</t>
  </si>
  <si>
    <t xml:space="preserve">T O T A L  G A S T O S  </t>
  </si>
  <si>
    <t>Otros Ingresos cuenta perdidas y ganancias</t>
  </si>
  <si>
    <t>Otros Gastos cuenta perdidas y ganancias</t>
  </si>
  <si>
    <t>I</t>
  </si>
  <si>
    <t>DEBE SER IGUAL CON SIGNO CONTRARIO A LOS AJUSTES DEL BALANCE</t>
  </si>
  <si>
    <t>II</t>
  </si>
  <si>
    <t>Ajuste VARIACIONES DE BALANCE</t>
  </si>
  <si>
    <t>ACTIVO FIJO NO FINANICERO</t>
  </si>
  <si>
    <t>(+/-)Provisión por desmantela-miento (3)</t>
  </si>
  <si>
    <t>(-)Amortización del ejercicio (5)</t>
  </si>
  <si>
    <t>(+/-)Deterioro o Reversión del deterioro (6)</t>
  </si>
  <si>
    <t>(+/-) Otras variaciones (especificar en observaciones) (8)</t>
  </si>
  <si>
    <t>ACTIVO FIJO  FINANICERO</t>
  </si>
  <si>
    <t>VARIACIÓN ACTIVO CORRIENTE SIN INVERSIONES FINANCIERAS A CORTO PLAZO</t>
  </si>
  <si>
    <t>A mano</t>
  </si>
  <si>
    <t>RESULTADO DE LA COMPROBACIÓN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</si>
  <si>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</si>
  <si>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</si>
  <si>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</si>
  <si>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</si>
  <si>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</si>
  <si>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</si>
  <si>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</si>
  <si>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</si>
  <si>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</si>
  <si>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</si>
  <si>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</si>
  <si>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</si>
  <si>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</si>
  <si>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</si>
  <si>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</si>
  <si>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ANEXO INVERSIONES NO FINANCIERAS</t>
  </si>
  <si>
    <t>VARIACIONES DE INMOVILIZADO Y EXISTENCIAS</t>
  </si>
  <si>
    <t>Estimación 2013</t>
  </si>
  <si>
    <t>OBSERVACIONES</t>
  </si>
  <si>
    <t>(+)Adquisiciones (2)</t>
  </si>
  <si>
    <t>(+)Intereses capitalizados (4)</t>
  </si>
  <si>
    <t>(-) Ventas (7)</t>
  </si>
  <si>
    <t>INMOVILIZADO INTANGIBLE</t>
  </si>
  <si>
    <t>INVERSIONES INMOBILIARIAS (excepto terrenos)</t>
  </si>
  <si>
    <t>TERRENOS</t>
  </si>
  <si>
    <t>TOTAL</t>
  </si>
  <si>
    <t>EXISTENCIAS</t>
  </si>
  <si>
    <t>PREVISIÓN 2013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</si>
  <si>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</si>
  <si>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</si>
  <si>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</si>
  <si>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</si>
  <si>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</si>
  <si>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</si>
  <si>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</si>
  <si>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</si>
  <si>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</si>
  <si>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</si>
  <si>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>(10)OBSERVACIONES: se recogera cualquier otra información que se considere relevante relativa a cada operación.</t>
  </si>
  <si>
    <t>ANEXO INVERSIONES  FINANCIERAS</t>
  </si>
  <si>
    <t xml:space="preserve">VARIACIÓN DE LAS INVERSIONES FINANCIERAS E INSTRUMENTOS DE PATRIMONIO 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</si>
  <si>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</si>
  <si>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</si>
  <si>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</si>
  <si>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</si>
  <si>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</si>
  <si>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</si>
  <si>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</si>
  <si>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</si>
  <si>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</si>
  <si>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INVERSIONES EN INSTRUMENTOS DE PATRIMONIO (4)</t>
  </si>
  <si>
    <t>RESTO DE INVERSIONES (5)</t>
  </si>
  <si>
    <t>INVERSIONES EN OTRAS EMPRESAS (6)</t>
  </si>
  <si>
    <t>VARIACIÓN DE LAS INVERSIONES FINANCIERAS E INSTRUMENTOS DE PATRIMONIO</t>
  </si>
  <si>
    <t>Observaciones (8)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</si>
  <si>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</si>
  <si>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</si>
  <si>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</si>
  <si>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</si>
  <si>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</si>
  <si>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</si>
  <si>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</si>
  <si>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</si>
  <si>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</si>
  <si>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</si>
  <si>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</si>
  <si>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</si>
  <si>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Bce (A) V. Inv. Fin.</t>
  </si>
  <si>
    <t xml:space="preserve">PRESUPUESTO GENERAL DEL CABILDO INSULAR DE TENERIFE
INFORMACIÓN ADICIONAL RELATIVA A LA CUENTA DE PÉRDIDAS Y GANANCIAS </t>
  </si>
  <si>
    <t>ANEXO CPYG</t>
  </si>
  <si>
    <t>PRESUPUESTO DE EXPLOTACIÓN:</t>
  </si>
  <si>
    <t>Detalle de las ventas y prestaciones de servicios (1)</t>
  </si>
  <si>
    <t>Observaciones</t>
  </si>
  <si>
    <t>Total</t>
  </si>
  <si>
    <t>Composición del saldo de Otros Resultados           (Epígrafe 13 Pérdidas y Ganancias) (2)</t>
  </si>
  <si>
    <t>Detalle de otros ingresos:</t>
  </si>
  <si>
    <t>Detalle de otros gastos: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</si>
  <si>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</si>
  <si>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</si>
  <si>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>PRESUPUESTO GENERAL DEL CABILDO INSULAR DE TENERIFE
PROGRAMA ANUAL DE ACTUACIÓN, INVERSIONES Y FINANCIACIÓN</t>
  </si>
  <si>
    <t>TRANSFERENCIAS Y SUBVENCIONES</t>
  </si>
  <si>
    <t>SUBVENCIONES Y TRANSFERENCIAS</t>
  </si>
  <si>
    <t xml:space="preserve">DE CAPITAL: </t>
  </si>
  <si>
    <t xml:space="preserve">ENTE </t>
  </si>
  <si>
    <t>ÁREA</t>
  </si>
  <si>
    <t>PROG</t>
  </si>
  <si>
    <t>ECON</t>
  </si>
  <si>
    <t>SALDO INICIAL SUBVENCIONES, DONACIONES Y LEGADOS RECIBIDOS</t>
  </si>
  <si>
    <t xml:space="preserve">TOTAL SUBVENCIONES DE CAPITAL CONCEDIDAS 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</si>
  <si>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</si>
  <si>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</si>
  <si>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</si>
  <si>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</si>
  <si>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>DE EXPLOTACIÓN:</t>
  </si>
  <si>
    <t xml:space="preserve">   SUBVENCIONES PARA FINANCIAR ACTIVIDADES ESPECÍFICAS </t>
  </si>
  <si>
    <t xml:space="preserve">APORTACIONES DE SOCIOS: TRANSFERENCIAS PARA FINANCIAR DÉFICIT DE EXPLOTACIÓN  O GASTOS GENERALES DE FUNCIONAMIENTO </t>
  </si>
  <si>
    <t>EMISIÓN DE PATRIMONIO PROPIO (AMPLIACIÓN DE CAPITAL SOCIAL)</t>
  </si>
  <si>
    <t>Comunidad Autónoma</t>
  </si>
  <si>
    <t>Cabildo Insular de Tenerife</t>
  </si>
  <si>
    <t>Estado</t>
  </si>
  <si>
    <t>Ayuntamientos</t>
  </si>
  <si>
    <t>Unión Europea</t>
  </si>
  <si>
    <t>Otros</t>
  </si>
  <si>
    <t>Estado de movimientos y situación de la deuda</t>
  </si>
  <si>
    <t>Concepto</t>
  </si>
  <si>
    <t>Dispuesto en el ejercicio (2)</t>
  </si>
  <si>
    <t>Amortizaciones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</si>
  <si>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</si>
  <si>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</si>
  <si>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</si>
  <si>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</si>
  <si>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</si>
  <si>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</si>
  <si>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</si>
  <si>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</si>
  <si>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</si>
  <si>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</si>
  <si>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</si>
  <si>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</si>
  <si>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</si>
  <si>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</si>
  <si>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</si>
  <si>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Créditos a l/p (en euros) sin operaciones de derivados asociados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</si>
  <si>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</si>
  <si>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</si>
  <si>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</si>
  <si>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</si>
  <si>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</si>
  <si>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</si>
  <si>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</si>
  <si>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</si>
  <si>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</si>
  <si>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</si>
  <si>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</si>
  <si>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</si>
  <si>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</si>
  <si>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</si>
  <si>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</si>
  <si>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</si>
  <si>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</si>
  <si>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</si>
  <si>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</si>
  <si>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</si>
  <si>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</si>
  <si>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</si>
  <si>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</si>
  <si>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PRESUPUESTO GENERAL DEL CABILDO INSULAR DE TENERIFE
ESTADO DE LA DEUDA</t>
  </si>
  <si>
    <t>ANEXO DEUDA L/P</t>
  </si>
  <si>
    <t>AVALES PRESTADOS POR EL CABILDO INSULAR DE TENERIFE (en euros)</t>
  </si>
  <si>
    <t xml:space="preserve">N º de operación </t>
  </si>
  <si>
    <t>Tipo de operación avalada</t>
  </si>
  <si>
    <t xml:space="preserve">Año de concesión </t>
  </si>
  <si>
    <t>Entidad financiera</t>
  </si>
  <si>
    <t>Importe concedido</t>
  </si>
  <si>
    <t>OPERACIONES DE CRÉDITO A L/P (2) (en euros)</t>
  </si>
  <si>
    <t>Año de concesión</t>
  </si>
  <si>
    <t>Epígrafe de balance donde figura</t>
  </si>
  <si>
    <t xml:space="preserve">Entidad financiera </t>
  </si>
  <si>
    <t>Tipo de operación (2)</t>
  </si>
  <si>
    <t xml:space="preserve">Nº de Operación </t>
  </si>
  <si>
    <t>Avalada por el Cabildo (1)</t>
  </si>
  <si>
    <t xml:space="preserve">Importe concedido </t>
  </si>
  <si>
    <t>Cuota Intereses</t>
  </si>
  <si>
    <t>Nº años</t>
  </si>
  <si>
    <t>IMPORTE</t>
  </si>
  <si>
    <t>ÚLTIMA</t>
  </si>
  <si>
    <t>ANTERIOR</t>
  </si>
  <si>
    <t>INSTRUCCIONES:</t>
  </si>
  <si>
    <t>(1) Se especificará si la operación está avalada por el Cabildo</t>
  </si>
  <si>
    <t>(2) En operaciones de crédito se desglosarán todas las existentes, estén o no avaladas por el Cabildo Insular de Tenerife y que han sido concedidas a largo plazo.</t>
  </si>
  <si>
    <t>(3) Se deberá recoger el importe correspondiente a las cuotas de amortización de los ejercicios correspondientes.</t>
  </si>
  <si>
    <t>ANEXO DEUDA C/P</t>
  </si>
  <si>
    <t>OPERACIONES DE CRÉDITO A C/P(2) (en euros)</t>
  </si>
  <si>
    <t>Fecha Vencimiento</t>
  </si>
  <si>
    <t>(2) En operaciones de crédito se desglosarán todas las existentes, estén o no avaladas por el Cabildo Insular de Tenerife y que han sido concedidas a corto plazo.</t>
  </si>
  <si>
    <t>Variación 2014/2013</t>
  </si>
  <si>
    <t>INVERSIONES EMPRESAS DEL GRUPO Y ASOCIADAS (1)</t>
  </si>
  <si>
    <t>FUNDACION TENERIFE RURAL</t>
  </si>
  <si>
    <t>INMOVILIZADO MATERIAL (excepto terrenos)</t>
  </si>
  <si>
    <t xml:space="preserve">      1.Terrenos </t>
  </si>
  <si>
    <t xml:space="preserve">      3. Instalaciones técnicas y otro inmovilizado material</t>
  </si>
  <si>
    <t>VARIACION DE PATRIMONIO NETO</t>
  </si>
  <si>
    <t>VARIACIÓN PASIVO NO CORRIENTE - CORRIENTE</t>
  </si>
  <si>
    <t xml:space="preserve">          a) Cuotas de asociados y afiliados</t>
  </si>
  <si>
    <t>SALDO FINAL 31/12/15 (9)</t>
  </si>
  <si>
    <t>Importe de la encomienda</t>
  </si>
  <si>
    <t>ESTRUCTURA PRESUPUESTARIA: PRESUPUESTOS 2016</t>
  </si>
  <si>
    <t>REAL 2014</t>
  </si>
  <si>
    <t>PREVISIÓN
2016</t>
  </si>
  <si>
    <t xml:space="preserve">    IV. Inversiones inmobiliarias (22, (282), (2832), (292)</t>
  </si>
  <si>
    <t xml:space="preserve">    III. Inmovilizado material (21, 281, (2831), (291), 23)</t>
  </si>
  <si>
    <r>
      <t xml:space="preserve">    V. Inversiones en entidades del grupo y asociadas a largo plazo </t>
    </r>
    <r>
      <rPr>
        <b/>
        <sz val="8"/>
        <rFont val="Tahoma"/>
        <family val="2"/>
      </rPr>
      <t>(2503, 2504, 2513, 2514, 2523, 2524, 2593, 2594, 293, 2943, 2944, 2953, 2954)</t>
    </r>
  </si>
  <si>
    <t xml:space="preserve">    VII. Activos por impuesto diferido (474)</t>
  </si>
  <si>
    <t>ESTIMACIÓN 2015</t>
  </si>
  <si>
    <t>PREVISIÓN 2016</t>
  </si>
  <si>
    <t>Ejecución prevista hasta 31/12/2015</t>
  </si>
  <si>
    <t>SALDO INICIAL 31/12/14 (1)</t>
  </si>
  <si>
    <t>SALDO INICIAL  31/12/15 (1)</t>
  </si>
  <si>
    <t>SALDO FINAL 31/12/16 (9)</t>
  </si>
  <si>
    <t>Saldo final 2016</t>
  </si>
  <si>
    <t>% participación 31/12/16 (7)</t>
  </si>
  <si>
    <t>Dividendo a obtener 2016</t>
  </si>
  <si>
    <t>Estimación 2015</t>
  </si>
  <si>
    <t>Previsión 2016</t>
  </si>
  <si>
    <t>Área de Presidencia</t>
  </si>
  <si>
    <t>Servicio Administrativo de Presupuestos y Gasto Público</t>
  </si>
  <si>
    <t>Fecha de la última actualización de la información del indicador</t>
  </si>
  <si>
    <t xml:space="preserve">Periodicidad de la actualización del indicador </t>
  </si>
  <si>
    <t>anual</t>
  </si>
  <si>
    <t>ESTADO DE PREVISIÓN DE INGRESOS Y GASTOS - CUENTA DE PÉRDIDAS Y GANANCIAS ABREVIADA</t>
  </si>
  <si>
    <t>ESTADO DE PREVISIÓN DE INGRESOS Y GASTOS - BALANCE DE SITUACIÓN ABREVIADO</t>
  </si>
  <si>
    <t xml:space="preserve"> </t>
  </si>
  <si>
    <t>Órganos de Gobierno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</si>
  <si>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</si>
  <si>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</si>
  <si>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</si>
  <si>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</si>
  <si>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</si>
  <si>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</si>
  <si>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</si>
  <si>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</si>
  <si>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</si>
  <si>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</si>
  <si>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</si>
  <si>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</si>
  <si>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</si>
  <si>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</si>
  <si>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</si>
  <si>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</si>
  <si>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</si>
  <si>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</si>
  <si>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</si>
  <si>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</si>
  <si>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</si>
  <si>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</si>
  <si>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</si>
  <si>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</si>
  <si>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</si>
  <si>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</si>
  <si>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</si>
  <si>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</si>
  <si>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</si>
  <si>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</si>
  <si>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</si>
  <si>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</si>
  <si>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</si>
  <si>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</si>
  <si>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</si>
  <si>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</si>
  <si>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</si>
  <si>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</si>
  <si>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</si>
  <si>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</si>
  <si>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</si>
  <si>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AUDITORES DE CUENTAS</t>
  </si>
  <si>
    <t>PATRONOS</t>
  </si>
  <si>
    <t>nº particpaciones</t>
  </si>
  <si>
    <t xml:space="preserve">    I. Inmovilizado Intangible </t>
  </si>
  <si>
    <t xml:space="preserve">    II. Bienes del Patrimonio Histórico </t>
  </si>
  <si>
    <t xml:space="preserve">    VI. Inversiones financieras a largo plazo </t>
  </si>
  <si>
    <t>Previsión de importes comprometidos a 31/12/2016</t>
  </si>
  <si>
    <t>Saldo Inicial 2016</t>
  </si>
  <si>
    <t>% participación 31/12/16 (2)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</si>
  <si>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</si>
  <si>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</si>
  <si>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</si>
  <si>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</si>
  <si>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</si>
  <si>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</si>
  <si>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</si>
  <si>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</si>
  <si>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 (3)</t>
  </si>
  <si>
    <t>Pendiente a  31/12/2016</t>
  </si>
  <si>
    <t xml:space="preserve">Pdte. Amortiz. (2016 y siguientes) </t>
  </si>
  <si>
    <t>Concedidos en 2015</t>
  </si>
  <si>
    <t>Pendiente a  31/12/2015= Cuota Amortización 2016 (3)</t>
  </si>
  <si>
    <t>Cuota Amortización 2016 (3)</t>
  </si>
  <si>
    <t>Importe de la anualidad 2016</t>
  </si>
  <si>
    <t>NOTA: LA FUNDACIÓN NO TIENE EN LA ACTUALIDAD NI TIENE PREVISTA INVERSIONES</t>
  </si>
  <si>
    <t>NOTA: LA FUNDACIÓN NO TIENE EN LA ACTUALIDAD NI TIENE PREVISTA INVERSIONES FINANCIERAS</t>
  </si>
  <si>
    <t>SUBVENCION</t>
  </si>
  <si>
    <t>NOTA: LA FUNDACIÓN NO TIENE EN LA ACTUALIDAD NI TIENE PREVISTA DEUDAS</t>
  </si>
  <si>
    <t>NOTA: LA FUNDACIÓN NO TIENE EN LA ACTUALIDAD NI TIENE PREVISTA DEUDAS A LARGO PLAZO</t>
  </si>
  <si>
    <t>NOTA: LA FUNDACIÓN NO TIENE EN LA ACTUALIDAD NI TIENE PREVISTA DEUDAS A CORTO PLAZO</t>
  </si>
  <si>
    <t>NOTA: LA FUNDACIÓN NO TIENE PREVISTA NINGUNA VENTA O PRESTACIÓN DE SERVICIOS CON ESTAS ENTIDADES</t>
  </si>
  <si>
    <t>NOTA: LA FUNDACIÓN NO TIENE PREVISTA NINGUNA ENCOMIENDA CON EL CABILDO INSULAR DE TENERIFE</t>
  </si>
  <si>
    <t>EXCMO. CABILDO INSULAR</t>
  </si>
  <si>
    <t>30.050'61€</t>
  </si>
  <si>
    <t>Tesorero</t>
  </si>
  <si>
    <t>Director Científico</t>
  </si>
  <si>
    <t>Carlos Alonso</t>
  </si>
  <si>
    <t>Antonio Martinón</t>
  </si>
  <si>
    <t>Antonio González</t>
  </si>
  <si>
    <t>Antonio García</t>
  </si>
  <si>
    <t>Rafael Alonso</t>
  </si>
  <si>
    <t>CET AUDITORES S.L.</t>
  </si>
  <si>
    <t>Legados y Subvenciones provenientes de la empresa privada.</t>
  </si>
  <si>
    <t>0701</t>
  </si>
  <si>
    <t>4631</t>
  </si>
  <si>
    <t>48200</t>
  </si>
  <si>
    <t>FUNDACIÓN CANARIA PARA EL AVANCE DE LA BIOMEDICINA Y LA BIOTECNOLOGÍA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</si>
</sst>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.00;\(#,##0.00\)"/>
    <numFmt numFmtId="166" formatCode="0.0"/>
    <numFmt numFmtId="167" formatCode="_-* #,##0.00\ [$€]_-;\-* #,##0.00\ [$€]_-;_-* &quot;-&quot;??\ [$€]_-;_-@_-"/>
    <numFmt numFmtId="168" formatCode="_-* #,##0.00\ [$€-42D]_-;\-* #,##0.00\ [$€-42D]_-;_-* &quot;-&quot;??\ [$€-42D]_-;_-@_-"/>
    <numFmt numFmtId="169" formatCode="#,##0.00\ &quot;€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_ ;\-#,##0\ "/>
    <numFmt numFmtId="175" formatCode="_-* #,##0.00\ [$€-C0A]_-;\-* #,##0.00\ [$€-C0A]_-;_-* &quot;-&quot;??\ [$€-C0A]_-;_-@_-"/>
    <numFmt numFmtId="176" formatCode="_(* #,##0\ &quot;pta&quot;_);_(* \(#,##0\ &quot;pta&quot;\);_(* &quot;-&quot;??\ &quot;pta&quot;_);_(@_)"/>
    <numFmt numFmtId="177" formatCode="0.0%"/>
    <numFmt numFmtId="178" formatCode="#,##0.0"/>
    <numFmt numFmtId="179" formatCode="\ #,##0.00;\(\ #,##0.00\)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68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8"/>
      <name val="Arial"/>
      <family val="0"/>
    </font>
    <font>
      <b/>
      <sz val="11"/>
      <color indexed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1"/>
      <color indexed="62"/>
      <name val="Calibri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ndar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sz val="12"/>
      <color indexed="9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49"/>
        <bgColor indexed="9"/>
      </patternFill>
    </fill>
    <fill>
      <patternFill patternType="darkDown">
        <fgColor indexed="44"/>
        <bgColor indexed="9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41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0" fontId="3" fillId="8" borderId="10" xfId="59" applyNumberFormat="1" applyFont="1" applyFill="1" applyBorder="1" applyAlignment="1">
      <alignment horizontal="center" vertical="center"/>
      <protection/>
    </xf>
    <xf numFmtId="0" fontId="3" fillId="0" borderId="0" xfId="59" applyNumberFormat="1" applyFont="1" applyFill="1" applyBorder="1" applyAlignment="1">
      <alignment horizontal="center" vertical="center"/>
      <protection/>
    </xf>
    <xf numFmtId="2" fontId="3" fillId="8" borderId="10" xfId="59" applyNumberFormat="1" applyFont="1" applyFill="1" applyBorder="1" applyAlignment="1">
      <alignment horizontal="center" vertical="center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2" fontId="7" fillId="0" borderId="0" xfId="59" applyNumberFormat="1" applyFont="1" applyFill="1" applyBorder="1" applyAlignment="1">
      <alignment horizontal="center" vertical="center"/>
      <protection/>
    </xf>
    <xf numFmtId="3" fontId="8" fillId="0" borderId="11" xfId="65" applyNumberFormat="1" applyFont="1" applyFill="1" applyBorder="1" applyAlignment="1">
      <alignment horizontal="centerContinuous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3" fontId="1" fillId="0" borderId="0" xfId="65" applyNumberFormat="1" applyFont="1" applyBorder="1" applyAlignment="1">
      <alignment vertical="center"/>
      <protection/>
    </xf>
    <xf numFmtId="3" fontId="10" fillId="0" borderId="13" xfId="65" applyNumberFormat="1" applyFont="1" applyFill="1" applyBorder="1" applyAlignment="1">
      <alignment vertical="center"/>
      <protection/>
    </xf>
    <xf numFmtId="3" fontId="9" fillId="0" borderId="10" xfId="65" applyNumberFormat="1" applyFont="1" applyFill="1" applyBorder="1" applyAlignment="1">
      <alignment vertical="center"/>
      <protection/>
    </xf>
    <xf numFmtId="3" fontId="1" fillId="0" borderId="10" xfId="65" applyNumberFormat="1" applyFont="1" applyFill="1" applyBorder="1" applyAlignment="1">
      <alignment vertical="center"/>
      <protection/>
    </xf>
    <xf numFmtId="164" fontId="11" fillId="0" borderId="0" xfId="50" applyNumberFormat="1" applyFont="1" applyFill="1" applyBorder="1" applyAlignment="1" applyProtection="1">
      <alignment horizontal="right" vertical="center"/>
      <protection locked="0"/>
    </xf>
    <xf numFmtId="3" fontId="9" fillId="0" borderId="10" xfId="65" applyNumberFormat="1" applyFont="1" applyFill="1" applyBorder="1" applyAlignment="1">
      <alignment vertical="center" wrapText="1"/>
      <protection/>
    </xf>
    <xf numFmtId="164" fontId="8" fillId="0" borderId="0" xfId="50" applyNumberFormat="1" applyFont="1" applyFill="1" applyBorder="1" applyAlignment="1" applyProtection="1">
      <alignment horizontal="right" vertical="center"/>
      <protection locked="0"/>
    </xf>
    <xf numFmtId="3" fontId="9" fillId="0" borderId="10" xfId="65" applyNumberFormat="1" applyFont="1" applyFill="1" applyBorder="1" applyAlignment="1">
      <alignment horizontal="left" vertical="center" wrapText="1"/>
      <protection/>
    </xf>
    <xf numFmtId="3" fontId="1" fillId="0" borderId="0" xfId="65" applyNumberFormat="1" applyFont="1" applyFill="1" applyBorder="1" applyAlignment="1">
      <alignment vertical="center"/>
      <protection/>
    </xf>
    <xf numFmtId="164" fontId="11" fillId="0" borderId="0" xfId="50" applyNumberFormat="1" applyFont="1" applyFill="1" applyBorder="1" applyAlignment="1">
      <alignment horizontal="right" vertical="center"/>
    </xf>
    <xf numFmtId="3" fontId="1" fillId="0" borderId="10" xfId="65" applyNumberFormat="1" applyFont="1" applyFill="1" applyBorder="1" applyAlignment="1">
      <alignment vertical="center" wrapText="1"/>
      <protection/>
    </xf>
    <xf numFmtId="3" fontId="10" fillId="0" borderId="10" xfId="65" applyNumberFormat="1" applyFont="1" applyFill="1" applyBorder="1" applyAlignment="1">
      <alignment vertical="center"/>
      <protection/>
    </xf>
    <xf numFmtId="3" fontId="10" fillId="0" borderId="10" xfId="65" applyNumberFormat="1" applyFont="1" applyFill="1" applyBorder="1" applyAlignment="1">
      <alignment vertical="center" wrapText="1"/>
      <protection/>
    </xf>
    <xf numFmtId="4" fontId="1" fillId="0" borderId="0" xfId="65" applyNumberFormat="1" applyFont="1" applyBorder="1" applyAlignment="1">
      <alignment vertical="center"/>
      <protection/>
    </xf>
    <xf numFmtId="3" fontId="9" fillId="0" borderId="0" xfId="65" applyNumberFormat="1" applyFont="1" applyBorder="1" applyAlignment="1">
      <alignment vertical="center"/>
      <protection/>
    </xf>
    <xf numFmtId="4" fontId="1" fillId="0" borderId="0" xfId="65" applyNumberFormat="1" applyFont="1" applyBorder="1" applyAlignment="1">
      <alignment horizontal="center" vertical="center"/>
      <protection/>
    </xf>
    <xf numFmtId="165" fontId="1" fillId="0" borderId="0" xfId="65" applyNumberFormat="1" applyFont="1" applyBorder="1" applyAlignment="1">
      <alignment vertical="center"/>
      <protection/>
    </xf>
    <xf numFmtId="165" fontId="1" fillId="22" borderId="0" xfId="65" applyNumberFormat="1" applyFont="1" applyFill="1" applyBorder="1" applyAlignment="1">
      <alignment vertical="center"/>
      <protection/>
    </xf>
    <xf numFmtId="165" fontId="1" fillId="0" borderId="0" xfId="65" applyNumberFormat="1" applyFont="1" applyFill="1" applyBorder="1" applyAlignment="1">
      <alignment vertical="center"/>
      <protection/>
    </xf>
    <xf numFmtId="3" fontId="1" fillId="22" borderId="0" xfId="65" applyNumberFormat="1" applyFont="1" applyFill="1" applyBorder="1" applyAlignment="1">
      <alignment horizontal="right" vertical="center"/>
      <protection/>
    </xf>
    <xf numFmtId="4" fontId="1" fillId="22" borderId="0" xfId="65" applyNumberFormat="1" applyFont="1" applyFill="1" applyBorder="1" applyAlignment="1">
      <alignment vertical="center"/>
      <protection/>
    </xf>
    <xf numFmtId="3" fontId="14" fillId="0" borderId="10" xfId="65" applyNumberFormat="1" applyFont="1" applyFill="1" applyBorder="1" applyAlignment="1">
      <alignment vertical="center" wrapText="1"/>
      <protection/>
    </xf>
    <xf numFmtId="164" fontId="15" fillId="0" borderId="10" xfId="50" applyNumberFormat="1" applyFont="1" applyFill="1" applyBorder="1" applyAlignment="1" applyProtection="1">
      <alignment horizontal="right" vertical="center"/>
      <protection locked="0"/>
    </xf>
    <xf numFmtId="164" fontId="15" fillId="0" borderId="10" xfId="50" applyNumberFormat="1" applyFont="1" applyFill="1" applyBorder="1" applyAlignment="1">
      <alignment horizontal="right" vertical="center"/>
    </xf>
    <xf numFmtId="3" fontId="16" fillId="0" borderId="10" xfId="65" applyNumberFormat="1" applyFont="1" applyFill="1" applyBorder="1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3" fillId="24" borderId="10" xfId="59" applyFont="1" applyFill="1" applyBorder="1" applyAlignment="1">
      <alignment horizontal="center" vertical="center" wrapText="1"/>
      <protection/>
    </xf>
    <xf numFmtId="166" fontId="7" fillId="0" borderId="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vertical="center"/>
      <protection/>
    </xf>
    <xf numFmtId="4" fontId="9" fillId="0" borderId="0" xfId="59" applyNumberFormat="1" applyFont="1" applyFill="1" applyBorder="1" applyAlignment="1">
      <alignment horizontal="right" vertical="center"/>
      <protection/>
    </xf>
    <xf numFmtId="4" fontId="1" fillId="0" borderId="0" xfId="59" applyNumberFormat="1" applyFon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vertical="center"/>
      <protection/>
    </xf>
    <xf numFmtId="4" fontId="1" fillId="0" borderId="0" xfId="59" applyNumberFormat="1" applyFont="1" applyAlignment="1">
      <alignment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0" fontId="1" fillId="0" borderId="0" xfId="59" applyFont="1" applyFill="1" applyAlignment="1">
      <alignment vertical="center"/>
      <protection/>
    </xf>
    <xf numFmtId="0" fontId="8" fillId="0" borderId="1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4" fontId="9" fillId="0" borderId="0" xfId="59" applyNumberFormat="1" applyFont="1" applyBorder="1" applyAlignment="1">
      <alignment horizontal="right" vertical="center"/>
      <protection/>
    </xf>
    <xf numFmtId="0" fontId="17" fillId="0" borderId="0" xfId="59" applyFont="1" applyAlignment="1" quotePrefix="1">
      <alignment vertical="center"/>
      <protection/>
    </xf>
    <xf numFmtId="2" fontId="1" fillId="0" borderId="0" xfId="59" applyNumberFormat="1" applyFont="1" applyAlignment="1">
      <alignment vertical="center"/>
      <protection/>
    </xf>
    <xf numFmtId="2" fontId="1" fillId="0" borderId="0" xfId="59" applyNumberFormat="1" applyFont="1" applyFill="1" applyAlignment="1">
      <alignment vertical="center"/>
      <protection/>
    </xf>
    <xf numFmtId="4" fontId="1" fillId="0" borderId="10" xfId="59" applyNumberFormat="1" applyFont="1" applyFill="1" applyBorder="1" applyAlignment="1">
      <alignment vertical="center"/>
      <protection/>
    </xf>
    <xf numFmtId="4" fontId="1" fillId="0" borderId="0" xfId="59" applyNumberFormat="1" applyFont="1" applyFill="1" applyBorder="1" applyAlignment="1">
      <alignment vertical="center"/>
      <protection/>
    </xf>
    <xf numFmtId="0" fontId="1" fillId="0" borderId="0" xfId="59" applyFont="1" applyFill="1" applyBorder="1" applyAlignment="1">
      <alignment vertical="center"/>
      <protection/>
    </xf>
    <xf numFmtId="4" fontId="1" fillId="25" borderId="0" xfId="59" applyNumberFormat="1" applyFont="1" applyFill="1" applyBorder="1" applyAlignment="1">
      <alignment vertical="center"/>
      <protection/>
    </xf>
    <xf numFmtId="165" fontId="1" fillId="0" borderId="14" xfId="58" applyNumberFormat="1" applyFont="1" applyFill="1" applyBorder="1" applyAlignment="1">
      <alignment vertical="center"/>
      <protection/>
    </xf>
    <xf numFmtId="0" fontId="1" fillId="0" borderId="14" xfId="58" applyFont="1" applyBorder="1" applyAlignment="1">
      <alignment vertical="center"/>
      <protection/>
    </xf>
    <xf numFmtId="4" fontId="1" fillId="11" borderId="10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4" fontId="9" fillId="0" borderId="0" xfId="59" applyNumberFormat="1" applyFont="1" applyFill="1" applyBorder="1" applyAlignment="1">
      <alignment vertical="center"/>
      <protection/>
    </xf>
    <xf numFmtId="2" fontId="1" fillId="0" borderId="0" xfId="59" applyNumberFormat="1" applyFont="1" applyFill="1" applyBorder="1" applyAlignment="1">
      <alignment vertical="center"/>
      <protection/>
    </xf>
    <xf numFmtId="0" fontId="1" fillId="0" borderId="0" xfId="59" applyFont="1">
      <alignment/>
      <protection/>
    </xf>
    <xf numFmtId="2" fontId="1" fillId="0" borderId="0" xfId="59" applyNumberFormat="1" applyFont="1">
      <alignment/>
      <protection/>
    </xf>
    <xf numFmtId="2" fontId="1" fillId="0" borderId="0" xfId="59" applyNumberFormat="1" applyFont="1" applyFill="1">
      <alignment/>
      <protection/>
    </xf>
    <xf numFmtId="0" fontId="1" fillId="0" borderId="0" xfId="59" applyFont="1" applyFill="1">
      <alignment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10" xfId="59" applyFont="1" applyBorder="1" applyAlignment="1">
      <alignment vertical="center"/>
      <protection/>
    </xf>
    <xf numFmtId="0" fontId="1" fillId="0" borderId="10" xfId="59" applyFont="1" applyBorder="1" applyAlignment="1">
      <alignment vertical="center"/>
      <protection/>
    </xf>
    <xf numFmtId="4" fontId="1" fillId="0" borderId="0" xfId="59" applyNumberFormat="1" applyFont="1" applyFill="1" applyAlignment="1">
      <alignment vertical="center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vertical="center"/>
      <protection/>
    </xf>
    <xf numFmtId="165" fontId="1" fillId="0" borderId="20" xfId="51" applyNumberFormat="1" applyFont="1" applyBorder="1" applyAlignment="1" applyProtection="1">
      <alignment vertical="center"/>
      <protection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165" fontId="1" fillId="0" borderId="20" xfId="51" applyNumberFormat="1" applyFont="1" applyBorder="1" applyAlignment="1">
      <alignment vertical="center"/>
    </xf>
    <xf numFmtId="3" fontId="9" fillId="26" borderId="18" xfId="0" applyNumberFormat="1" applyFont="1" applyFill="1" applyBorder="1" applyAlignment="1" applyProtection="1">
      <alignment vertical="center"/>
      <protection/>
    </xf>
    <xf numFmtId="3" fontId="9" fillId="26" borderId="19" xfId="0" applyNumberFormat="1" applyFont="1" applyFill="1" applyBorder="1" applyAlignment="1">
      <alignment vertical="center"/>
    </xf>
    <xf numFmtId="165" fontId="9" fillId="26" borderId="20" xfId="51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5" fontId="1" fillId="0" borderId="23" xfId="51" applyNumberFormat="1" applyFont="1" applyBorder="1" applyAlignment="1">
      <alignment vertical="center"/>
    </xf>
    <xf numFmtId="165" fontId="9" fillId="26" borderId="20" xfId="0" applyNumberFormat="1" applyFont="1" applyFill="1" applyBorder="1" applyAlignment="1" applyProtection="1">
      <alignment vertical="center"/>
      <protection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3" fontId="9" fillId="8" borderId="18" xfId="0" applyNumberFormat="1" applyFont="1" applyFill="1" applyBorder="1" applyAlignment="1">
      <alignment vertical="center"/>
    </xf>
    <xf numFmtId="3" fontId="9" fillId="8" borderId="19" xfId="0" applyNumberFormat="1" applyFont="1" applyFill="1" applyBorder="1" applyAlignment="1">
      <alignment vertical="center"/>
    </xf>
    <xf numFmtId="165" fontId="9" fillId="8" borderId="20" xfId="0" applyNumberFormat="1" applyFont="1" applyFill="1" applyBorder="1" applyAlignment="1">
      <alignment vertical="center"/>
    </xf>
    <xf numFmtId="3" fontId="9" fillId="8" borderId="19" xfId="0" applyNumberFormat="1" applyFont="1" applyFill="1" applyBorder="1" applyAlignment="1" applyProtection="1">
      <alignment vertical="center"/>
      <protection/>
    </xf>
    <xf numFmtId="165" fontId="9" fillId="8" borderId="20" xfId="0" applyNumberFormat="1" applyFont="1" applyFill="1" applyBorder="1" applyAlignment="1" applyProtection="1">
      <alignment vertical="center"/>
      <protection/>
    </xf>
    <xf numFmtId="3" fontId="1" fillId="8" borderId="27" xfId="0" applyNumberFormat="1" applyFont="1" applyFill="1" applyBorder="1" applyAlignment="1">
      <alignment vertical="center"/>
    </xf>
    <xf numFmtId="3" fontId="9" fillId="8" borderId="28" xfId="0" applyNumberFormat="1" applyFont="1" applyFill="1" applyBorder="1" applyAlignment="1">
      <alignment vertical="center"/>
    </xf>
    <xf numFmtId="165" fontId="9" fillId="8" borderId="29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30" xfId="0" applyNumberFormat="1" applyFont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5" fontId="9" fillId="0" borderId="30" xfId="0" applyNumberFormat="1" applyFont="1" applyBorder="1" applyAlignment="1">
      <alignment vertical="center"/>
    </xf>
    <xf numFmtId="3" fontId="9" fillId="8" borderId="33" xfId="0" applyNumberFormat="1" applyFont="1" applyFill="1" applyBorder="1" applyAlignment="1">
      <alignment vertical="center"/>
    </xf>
    <xf numFmtId="3" fontId="9" fillId="8" borderId="34" xfId="0" applyNumberFormat="1" applyFont="1" applyFill="1" applyBorder="1" applyAlignment="1">
      <alignment vertical="center"/>
    </xf>
    <xf numFmtId="165" fontId="9" fillId="8" borderId="35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9" fillId="8" borderId="37" xfId="0" applyNumberFormat="1" applyFont="1" applyFill="1" applyBorder="1" applyAlignment="1">
      <alignment vertical="center"/>
    </xf>
    <xf numFmtId="165" fontId="9" fillId="8" borderId="38" xfId="0" applyNumberFormat="1" applyFont="1" applyFill="1" applyBorder="1" applyAlignment="1">
      <alignment vertical="center"/>
    </xf>
    <xf numFmtId="3" fontId="1" fillId="0" borderId="19" xfId="61" applyNumberFormat="1" applyFont="1" applyBorder="1" applyAlignment="1" applyProtection="1">
      <alignment vertical="center"/>
      <protection/>
    </xf>
    <xf numFmtId="165" fontId="1" fillId="0" borderId="20" xfId="0" applyNumberFormat="1" applyFont="1" applyBorder="1" applyAlignment="1" applyProtection="1">
      <alignment vertical="center"/>
      <protection/>
    </xf>
    <xf numFmtId="165" fontId="1" fillId="0" borderId="23" xfId="0" applyNumberFormat="1" applyFont="1" applyBorder="1" applyAlignment="1">
      <alignment vertical="center"/>
    </xf>
    <xf numFmtId="3" fontId="9" fillId="0" borderId="27" xfId="0" applyNumberFormat="1" applyFont="1" applyBorder="1" applyAlignment="1" applyProtection="1">
      <alignment vertical="center"/>
      <protection/>
    </xf>
    <xf numFmtId="3" fontId="9" fillId="0" borderId="28" xfId="0" applyNumberFormat="1" applyFont="1" applyBorder="1" applyAlignment="1">
      <alignment vertical="center"/>
    </xf>
    <xf numFmtId="165" fontId="9" fillId="0" borderId="29" xfId="0" applyNumberFormat="1" applyFont="1" applyBorder="1" applyAlignment="1" applyProtection="1">
      <alignment vertical="center"/>
      <protection/>
    </xf>
    <xf numFmtId="3" fontId="9" fillId="0" borderId="18" xfId="0" applyNumberFormat="1" applyFont="1" applyFill="1" applyBorder="1" applyAlignment="1" quotePrefix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165" fontId="9" fillId="0" borderId="30" xfId="0" applyNumberFormat="1" applyFont="1" applyFill="1" applyBorder="1" applyAlignment="1" applyProtection="1">
      <alignment vertical="center"/>
      <protection/>
    </xf>
    <xf numFmtId="165" fontId="9" fillId="0" borderId="39" xfId="0" applyNumberFormat="1" applyFont="1" applyFill="1" applyBorder="1" applyAlignment="1">
      <alignment vertical="center"/>
    </xf>
    <xf numFmtId="3" fontId="9" fillId="8" borderId="40" xfId="0" applyNumberFormat="1" applyFont="1" applyFill="1" applyBorder="1" applyAlignment="1">
      <alignment vertical="center"/>
    </xf>
    <xf numFmtId="3" fontId="9" fillId="8" borderId="41" xfId="0" applyNumberFormat="1" applyFont="1" applyFill="1" applyBorder="1" applyAlignment="1">
      <alignment vertical="center"/>
    </xf>
    <xf numFmtId="165" fontId="9" fillId="8" borderId="42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165" fontId="17" fillId="0" borderId="10" xfId="0" applyNumberFormat="1" applyFont="1" applyBorder="1" applyAlignment="1" applyProtection="1">
      <alignment vertical="center"/>
      <protection/>
    </xf>
    <xf numFmtId="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0" fontId="20" fillId="3" borderId="0" xfId="57" applyFont="1" applyFill="1" applyAlignment="1">
      <alignment vertical="center"/>
      <protection/>
    </xf>
    <xf numFmtId="3" fontId="1" fillId="3" borderId="0" xfId="64" applyNumberFormat="1" applyFont="1" applyFill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3" fontId="1" fillId="0" borderId="0" xfId="64" applyNumberFormat="1" applyFont="1" applyBorder="1" applyAlignment="1">
      <alignment vertical="center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0" applyFont="1" applyAlignment="1">
      <alignment vertical="center" wrapText="1"/>
    </xf>
    <xf numFmtId="3" fontId="21" fillId="0" borderId="13" xfId="65" applyNumberFormat="1" applyFont="1" applyFill="1" applyBorder="1" applyAlignment="1">
      <alignment vertical="center" wrapText="1"/>
      <protection/>
    </xf>
    <xf numFmtId="165" fontId="1" fillId="0" borderId="10" xfId="0" applyNumberFormat="1" applyFont="1" applyBorder="1" applyAlignment="1">
      <alignment vertical="center"/>
    </xf>
    <xf numFmtId="3" fontId="1" fillId="0" borderId="13" xfId="65" applyNumberFormat="1" applyFont="1" applyFill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3" fontId="9" fillId="8" borderId="16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3" fontId="1" fillId="0" borderId="0" xfId="61" applyNumberFormat="1" applyFont="1" applyBorder="1" applyAlignment="1" applyProtection="1">
      <alignment vertical="center"/>
      <protection/>
    </xf>
    <xf numFmtId="3" fontId="9" fillId="26" borderId="0" xfId="0" applyNumberFormat="1" applyFont="1" applyFill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8" borderId="46" xfId="0" applyNumberFormat="1" applyFont="1" applyFill="1" applyBorder="1" applyAlignment="1">
      <alignment vertical="center"/>
    </xf>
    <xf numFmtId="3" fontId="9" fillId="8" borderId="0" xfId="0" applyNumberFormat="1" applyFont="1" applyFill="1" applyBorder="1" applyAlignment="1" applyProtection="1">
      <alignment vertical="center"/>
      <protection/>
    </xf>
    <xf numFmtId="3" fontId="9" fillId="8" borderId="4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3" fontId="1" fillId="8" borderId="18" xfId="0" applyNumberFormat="1" applyFont="1" applyFill="1" applyBorder="1" applyAlignment="1">
      <alignment vertical="center"/>
    </xf>
    <xf numFmtId="3" fontId="9" fillId="8" borderId="0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165" fontId="9" fillId="0" borderId="50" xfId="0" applyNumberFormat="1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43" fontId="1" fillId="0" borderId="57" xfId="0" applyNumberFormat="1" applyFont="1" applyBorder="1" applyAlignment="1">
      <alignment vertical="center"/>
    </xf>
    <xf numFmtId="43" fontId="1" fillId="0" borderId="23" xfId="0" applyNumberFormat="1" applyFont="1" applyBorder="1" applyAlignment="1">
      <alignment vertical="center"/>
    </xf>
    <xf numFmtId="43" fontId="1" fillId="0" borderId="56" xfId="0" applyNumberFormat="1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59" xfId="0" applyNumberFormat="1" applyFont="1" applyBorder="1" applyAlignment="1">
      <alignment vertical="center"/>
    </xf>
    <xf numFmtId="43" fontId="1" fillId="0" borderId="58" xfId="0" applyNumberFormat="1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43" fontId="1" fillId="0" borderId="53" xfId="0" applyNumberFormat="1" applyFont="1" applyBorder="1" applyAlignment="1">
      <alignment vertical="center"/>
    </xf>
    <xf numFmtId="43" fontId="1" fillId="0" borderId="55" xfId="0" applyNumberFormat="1" applyFont="1" applyBorder="1" applyAlignment="1">
      <alignment vertical="center"/>
    </xf>
    <xf numFmtId="43" fontId="1" fillId="0" borderId="52" xfId="0" applyNumberFormat="1" applyFont="1" applyBorder="1" applyAlignment="1">
      <alignment vertical="center"/>
    </xf>
    <xf numFmtId="0" fontId="1" fillId="0" borderId="0" xfId="55" applyFont="1" applyAlignment="1">
      <alignment vertical="center"/>
      <protection/>
    </xf>
    <xf numFmtId="0" fontId="1" fillId="0" borderId="0" xfId="55" applyFont="1" applyFill="1" applyAlignment="1">
      <alignment vertical="center"/>
      <protection/>
    </xf>
    <xf numFmtId="168" fontId="1" fillId="0" borderId="0" xfId="55" applyNumberFormat="1" applyFont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1" fillId="0" borderId="18" xfId="55" applyFont="1" applyBorder="1" applyAlignment="1">
      <alignment vertical="center"/>
      <protection/>
    </xf>
    <xf numFmtId="0" fontId="1" fillId="0" borderId="0" xfId="55" applyFont="1" applyBorder="1" applyAlignment="1">
      <alignment vertical="center"/>
      <protection/>
    </xf>
    <xf numFmtId="2" fontId="1" fillId="0" borderId="0" xfId="55" applyNumberFormat="1" applyFont="1" applyBorder="1" applyAlignment="1">
      <alignment vertical="center"/>
      <protection/>
    </xf>
    <xf numFmtId="0" fontId="1" fillId="0" borderId="30" xfId="55" applyFont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30" xfId="0" applyFont="1" applyBorder="1" applyAlignment="1">
      <alignment vertical="center"/>
    </xf>
    <xf numFmtId="1" fontId="22" fillId="8" borderId="60" xfId="58" applyNumberFormat="1" applyFont="1" applyFill="1" applyBorder="1" applyAlignment="1">
      <alignment horizontal="center" vertical="center"/>
      <protection/>
    </xf>
    <xf numFmtId="2" fontId="22" fillId="8" borderId="59" xfId="58" applyNumberFormat="1" applyFont="1" applyFill="1" applyBorder="1" applyAlignment="1">
      <alignment horizontal="center" vertical="center"/>
      <protection/>
    </xf>
    <xf numFmtId="0" fontId="9" fillId="0" borderId="49" xfId="55" applyFont="1" applyBorder="1" applyAlignment="1">
      <alignment horizontal="center" vertical="center" wrapText="1"/>
      <protection/>
    </xf>
    <xf numFmtId="0" fontId="9" fillId="0" borderId="50" xfId="55" applyFont="1" applyBorder="1" applyAlignment="1">
      <alignment horizontal="center" vertical="center" wrapText="1"/>
      <protection/>
    </xf>
    <xf numFmtId="165" fontId="9" fillId="0" borderId="53" xfId="52" applyNumberFormat="1" applyFont="1" applyBorder="1" applyAlignment="1">
      <alignment vertical="center"/>
    </xf>
    <xf numFmtId="0" fontId="9" fillId="0" borderId="55" xfId="55" applyFont="1" applyBorder="1" applyAlignment="1">
      <alignment vertical="center"/>
      <protection/>
    </xf>
    <xf numFmtId="165" fontId="9" fillId="22" borderId="0" xfId="55" applyNumberFormat="1" applyFont="1" applyFill="1" applyBorder="1" applyAlignment="1">
      <alignment vertical="center"/>
      <protection/>
    </xf>
    <xf numFmtId="165" fontId="1" fillId="27" borderId="57" xfId="52" applyNumberFormat="1" applyFont="1" applyFill="1" applyBorder="1" applyAlignment="1">
      <alignment vertical="center"/>
    </xf>
    <xf numFmtId="0" fontId="1" fillId="0" borderId="23" xfId="55" applyFont="1" applyFill="1" applyBorder="1" applyAlignment="1">
      <alignment vertical="center"/>
      <protection/>
    </xf>
    <xf numFmtId="165" fontId="1" fillId="27" borderId="10" xfId="52" applyNumberFormat="1" applyFont="1" applyFill="1" applyBorder="1" applyAlignment="1">
      <alignment vertical="center"/>
    </xf>
    <xf numFmtId="0" fontId="1" fillId="0" borderId="61" xfId="55" applyFont="1" applyBorder="1" applyAlignment="1">
      <alignment vertical="center"/>
      <protection/>
    </xf>
    <xf numFmtId="0" fontId="1" fillId="0" borderId="0" xfId="62" applyFont="1" applyAlignment="1">
      <alignment vertical="center"/>
      <protection/>
    </xf>
    <xf numFmtId="4" fontId="1" fillId="0" borderId="0" xfId="62" applyNumberFormat="1" applyFont="1" applyAlignment="1">
      <alignment vertical="center"/>
      <protection/>
    </xf>
    <xf numFmtId="3" fontId="1" fillId="0" borderId="0" xfId="62" applyNumberFormat="1" applyFont="1" applyAlignment="1">
      <alignment vertical="center"/>
      <protection/>
    </xf>
    <xf numFmtId="0" fontId="9" fillId="2" borderId="48" xfId="62" applyFont="1" applyFill="1" applyBorder="1" applyAlignment="1">
      <alignment horizontal="left" vertical="center" wrapText="1"/>
      <protection/>
    </xf>
    <xf numFmtId="0" fontId="1" fillId="0" borderId="49" xfId="62" applyFont="1" applyBorder="1" applyAlignment="1">
      <alignment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62" xfId="62" applyFont="1" applyBorder="1" applyAlignment="1">
      <alignment horizontal="center" vertical="center"/>
      <protection/>
    </xf>
    <xf numFmtId="0" fontId="1" fillId="0" borderId="57" xfId="62" applyFont="1" applyBorder="1" applyAlignment="1">
      <alignment vertical="center"/>
      <protection/>
    </xf>
    <xf numFmtId="4" fontId="1" fillId="27" borderId="57" xfId="62" applyNumberFormat="1" applyFont="1" applyFill="1" applyBorder="1" applyAlignment="1" applyProtection="1">
      <alignment horizontal="center" vertical="center"/>
      <protection locked="0"/>
    </xf>
    <xf numFmtId="165" fontId="1" fillId="0" borderId="57" xfId="52" applyNumberFormat="1" applyFont="1" applyBorder="1" applyAlignment="1" applyProtection="1">
      <alignment horizontal="right" vertical="center"/>
      <protection locked="0"/>
    </xf>
    <xf numFmtId="0" fontId="1" fillId="0" borderId="63" xfId="62" applyNumberFormat="1" applyFont="1" applyFill="1" applyBorder="1" applyAlignment="1" applyProtection="1">
      <alignment vertical="center"/>
      <protection locked="0"/>
    </xf>
    <xf numFmtId="0" fontId="1" fillId="0" borderId="20" xfId="62" applyNumberFormat="1" applyFont="1" applyFill="1" applyBorder="1" applyAlignment="1" applyProtection="1">
      <alignment vertical="center"/>
      <protection locked="0"/>
    </xf>
    <xf numFmtId="0" fontId="1" fillId="0" borderId="64" xfId="62" applyFont="1" applyBorder="1" applyAlignment="1">
      <alignment vertical="center"/>
      <protection/>
    </xf>
    <xf numFmtId="165" fontId="1" fillId="0" borderId="10" xfId="52" applyNumberFormat="1" applyFont="1" applyBorder="1" applyAlignment="1" applyProtection="1">
      <alignment horizontal="right" vertical="center"/>
      <protection locked="0"/>
    </xf>
    <xf numFmtId="49" fontId="1" fillId="0" borderId="11" xfId="62" applyNumberFormat="1" applyFont="1" applyFill="1" applyBorder="1" applyAlignment="1" applyProtection="1">
      <alignment horizontal="center" vertical="center"/>
      <protection locked="0"/>
    </xf>
    <xf numFmtId="49" fontId="1" fillId="0" borderId="17" xfId="62" applyNumberFormat="1" applyFont="1" applyFill="1" applyBorder="1" applyAlignment="1" applyProtection="1">
      <alignment horizontal="center" vertical="center"/>
      <protection locked="0"/>
    </xf>
    <xf numFmtId="0" fontId="1" fillId="0" borderId="11" xfId="62" applyNumberFormat="1" applyFont="1" applyFill="1" applyBorder="1" applyAlignment="1" applyProtection="1">
      <alignment vertical="center"/>
      <protection locked="0"/>
    </xf>
    <xf numFmtId="0" fontId="1" fillId="0" borderId="17" xfId="62" applyNumberFormat="1" applyFont="1" applyFill="1" applyBorder="1" applyAlignment="1" applyProtection="1">
      <alignment vertical="center"/>
      <protection locked="0"/>
    </xf>
    <xf numFmtId="0" fontId="1" fillId="0" borderId="51" xfId="62" applyFont="1" applyBorder="1" applyAlignment="1">
      <alignment vertical="center"/>
      <protection/>
    </xf>
    <xf numFmtId="4" fontId="1" fillId="27" borderId="51" xfId="62" applyNumberFormat="1" applyFont="1" applyFill="1" applyBorder="1" applyAlignment="1" applyProtection="1">
      <alignment horizontal="center" vertical="center"/>
      <protection locked="0"/>
    </xf>
    <xf numFmtId="165" fontId="1" fillId="0" borderId="12" xfId="52" applyNumberFormat="1" applyFont="1" applyBorder="1" applyAlignment="1" applyProtection="1">
      <alignment horizontal="right" vertical="center"/>
      <protection locked="0"/>
    </xf>
    <xf numFmtId="0" fontId="1" fillId="0" borderId="65" xfId="62" applyNumberFormat="1" applyFont="1" applyFill="1" applyBorder="1" applyAlignment="1" applyProtection="1">
      <alignment vertical="center"/>
      <protection locked="0"/>
    </xf>
    <xf numFmtId="0" fontId="1" fillId="0" borderId="55" xfId="62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" fillId="0" borderId="56" xfId="62" applyFont="1" applyBorder="1" applyAlignment="1">
      <alignment horizontal="left" vertical="center" wrapText="1"/>
      <protection/>
    </xf>
    <xf numFmtId="4" fontId="1" fillId="0" borderId="10" xfId="62" applyNumberFormat="1" applyFont="1" applyBorder="1" applyAlignment="1" applyProtection="1">
      <alignment horizontal="center" vertical="center"/>
      <protection locked="0"/>
    </xf>
    <xf numFmtId="165" fontId="1" fillId="0" borderId="10" xfId="62" applyNumberFormat="1" applyFont="1" applyBorder="1" applyAlignment="1" applyProtection="1">
      <alignment horizontal="right" vertical="center"/>
      <protection locked="0"/>
    </xf>
    <xf numFmtId="4" fontId="1" fillId="0" borderId="12" xfId="62" applyNumberFormat="1" applyFont="1" applyBorder="1" applyAlignment="1" applyProtection="1">
      <alignment horizontal="center" vertical="center"/>
      <protection locked="0"/>
    </xf>
    <xf numFmtId="165" fontId="1" fillId="0" borderId="12" xfId="62" applyNumberFormat="1" applyFont="1" applyBorder="1" applyAlignment="1" applyProtection="1">
      <alignment horizontal="right" vertical="center"/>
      <protection locked="0"/>
    </xf>
    <xf numFmtId="0" fontId="9" fillId="0" borderId="43" xfId="62" applyFont="1" applyBorder="1" applyAlignment="1">
      <alignment horizontal="center" vertical="center"/>
      <protection/>
    </xf>
    <xf numFmtId="4" fontId="1" fillId="28" borderId="49" xfId="62" applyNumberFormat="1" applyFont="1" applyFill="1" applyBorder="1" applyAlignment="1" applyProtection="1">
      <alignment horizontal="center" vertical="center"/>
      <protection locked="0"/>
    </xf>
    <xf numFmtId="0" fontId="9" fillId="14" borderId="48" xfId="62" applyFont="1" applyFill="1" applyBorder="1" applyAlignment="1">
      <alignment horizontal="left" vertical="center" wrapText="1"/>
      <protection/>
    </xf>
    <xf numFmtId="165" fontId="1" fillId="0" borderId="57" xfId="52" applyNumberFormat="1" applyFont="1" applyFill="1" applyBorder="1" applyAlignment="1" applyProtection="1">
      <alignment horizontal="right" vertical="center"/>
      <protection locked="0"/>
    </xf>
    <xf numFmtId="0" fontId="1" fillId="0" borderId="11" xfId="62" applyNumberFormat="1" applyFont="1" applyFill="1" applyBorder="1" applyAlignment="1" applyProtection="1">
      <alignment horizontal="center" vertical="center"/>
      <protection locked="0"/>
    </xf>
    <xf numFmtId="0" fontId="1" fillId="0" borderId="17" xfId="62" applyNumberFormat="1" applyFont="1" applyFill="1" applyBorder="1" applyAlignment="1" applyProtection="1">
      <alignment horizontal="center" vertical="center"/>
      <protection locked="0"/>
    </xf>
    <xf numFmtId="0" fontId="9" fillId="0" borderId="0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vertical="center"/>
      <protection/>
    </xf>
    <xf numFmtId="165" fontId="9" fillId="0" borderId="0" xfId="62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vertical="center"/>
    </xf>
    <xf numFmtId="43" fontId="1" fillId="0" borderId="3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1" fillId="0" borderId="0" xfId="63" applyFont="1" applyAlignment="1">
      <alignment vertical="center"/>
      <protection/>
    </xf>
    <xf numFmtId="4" fontId="1" fillId="0" borderId="0" xfId="63" applyNumberFormat="1" applyFont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4" fontId="1" fillId="0" borderId="0" xfId="63" applyNumberFormat="1" applyFont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61" xfId="63" applyFont="1" applyFill="1" applyBorder="1" applyAlignment="1">
      <alignment vertical="center" wrapText="1"/>
      <protection/>
    </xf>
    <xf numFmtId="4" fontId="1" fillId="0" borderId="14" xfId="63" applyNumberFormat="1" applyFont="1" applyBorder="1" applyAlignment="1">
      <alignment vertical="center"/>
      <protection/>
    </xf>
    <xf numFmtId="4" fontId="1" fillId="0" borderId="10" xfId="63" applyNumberFormat="1" applyFont="1" applyFill="1" applyBorder="1" applyAlignment="1">
      <alignment horizontal="center" vertical="center" wrapText="1"/>
      <protection/>
    </xf>
    <xf numFmtId="4" fontId="1" fillId="0" borderId="14" xfId="63" applyNumberFormat="1" applyFont="1" applyFill="1" applyBorder="1" applyAlignment="1">
      <alignment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4" fontId="9" fillId="0" borderId="59" xfId="63" applyNumberFormat="1" applyFont="1" applyFill="1" applyBorder="1" applyAlignment="1">
      <alignment horizontal="center" vertical="center" wrapText="1"/>
      <protection/>
    </xf>
    <xf numFmtId="4" fontId="12" fillId="0" borderId="0" xfId="63" applyNumberFormat="1" applyFont="1" applyAlignment="1">
      <alignment vertical="center"/>
      <protection/>
    </xf>
    <xf numFmtId="4" fontId="1" fillId="0" borderId="58" xfId="63" applyNumberFormat="1" applyFont="1" applyFill="1" applyBorder="1" applyAlignment="1" quotePrefix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165" fontId="1" fillId="0" borderId="10" xfId="63" applyNumberFormat="1" applyFont="1" applyFill="1" applyBorder="1" applyAlignment="1">
      <alignment horizontal="center" vertical="center" wrapText="1"/>
      <protection/>
    </xf>
    <xf numFmtId="165" fontId="1" fillId="0" borderId="10" xfId="63" applyNumberFormat="1" applyFont="1" applyFill="1" applyBorder="1" applyAlignment="1">
      <alignment horizontal="right" vertical="center" wrapText="1"/>
      <protection/>
    </xf>
    <xf numFmtId="165" fontId="1" fillId="0" borderId="10" xfId="63" applyNumberFormat="1" applyFont="1" applyBorder="1" applyAlignment="1">
      <alignment horizontal="center" vertical="center"/>
      <protection/>
    </xf>
    <xf numFmtId="4" fontId="1" fillId="0" borderId="59" xfId="63" applyNumberFormat="1" applyFont="1" applyFill="1" applyBorder="1" applyAlignment="1">
      <alignment horizontal="center" vertical="center" wrapText="1"/>
      <protection/>
    </xf>
    <xf numFmtId="4" fontId="12" fillId="0" borderId="0" xfId="63" applyNumberFormat="1" applyFont="1" applyAlignment="1">
      <alignment horizontal="center" vertical="center"/>
      <protection/>
    </xf>
    <xf numFmtId="4" fontId="1" fillId="0" borderId="58" xfId="63" applyNumberFormat="1" applyFont="1" applyFill="1" applyBorder="1" applyAlignment="1">
      <alignment horizontal="center" vertical="center" wrapText="1"/>
      <protection/>
    </xf>
    <xf numFmtId="169" fontId="1" fillId="0" borderId="10" xfId="63" applyNumberFormat="1" applyFont="1" applyFill="1" applyBorder="1" applyAlignment="1">
      <alignment horizontal="right" vertical="center" wrapText="1"/>
      <protection/>
    </xf>
    <xf numFmtId="0" fontId="1" fillId="0" borderId="10" xfId="63" applyNumberFormat="1" applyFont="1" applyBorder="1" applyAlignment="1">
      <alignment horizontal="center" vertical="center"/>
      <protection/>
    </xf>
    <xf numFmtId="4" fontId="1" fillId="0" borderId="64" xfId="63" applyNumberFormat="1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/>
      <protection/>
    </xf>
    <xf numFmtId="4" fontId="1" fillId="0" borderId="12" xfId="63" applyNumberFormat="1" applyFont="1" applyFill="1" applyBorder="1" applyAlignment="1">
      <alignment horizontal="center" vertical="center" wrapText="1"/>
      <protection/>
    </xf>
    <xf numFmtId="169" fontId="1" fillId="0" borderId="12" xfId="63" applyNumberFormat="1" applyFont="1" applyFill="1" applyBorder="1" applyAlignment="1">
      <alignment horizontal="right" vertical="center" wrapText="1"/>
      <protection/>
    </xf>
    <xf numFmtId="0" fontId="1" fillId="0" borderId="12" xfId="63" applyNumberFormat="1" applyFont="1" applyBorder="1" applyAlignment="1">
      <alignment horizontal="center" vertical="center"/>
      <protection/>
    </xf>
    <xf numFmtId="4" fontId="1" fillId="0" borderId="17" xfId="63" applyNumberFormat="1" applyFont="1" applyFill="1" applyBorder="1" applyAlignment="1">
      <alignment horizontal="center" vertical="center" wrapText="1"/>
      <protection/>
    </xf>
    <xf numFmtId="49" fontId="1" fillId="0" borderId="43" xfId="63" applyNumberFormat="1" applyFont="1" applyBorder="1" applyAlignment="1">
      <alignment horizontal="center" vertical="center"/>
      <protection/>
    </xf>
    <xf numFmtId="0" fontId="1" fillId="0" borderId="66" xfId="63" applyFont="1" applyBorder="1" applyAlignment="1">
      <alignment horizontal="center" vertical="center"/>
      <protection/>
    </xf>
    <xf numFmtId="0" fontId="1" fillId="0" borderId="43" xfId="63" applyFont="1" applyBorder="1" applyAlignment="1">
      <alignment horizontal="center" vertical="center"/>
      <protection/>
    </xf>
    <xf numFmtId="0" fontId="1" fillId="0" borderId="43" xfId="63" applyNumberFormat="1" applyFont="1" applyBorder="1" applyAlignment="1" applyProtection="1">
      <alignment horizontal="center" vertical="center"/>
      <protection locked="0"/>
    </xf>
    <xf numFmtId="4" fontId="1" fillId="0" borderId="43" xfId="63" applyNumberFormat="1" applyFont="1" applyBorder="1" applyAlignment="1">
      <alignment horizontal="center" vertical="center"/>
      <protection/>
    </xf>
    <xf numFmtId="4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NumberFormat="1" applyFont="1" applyBorder="1" applyAlignment="1">
      <alignment horizontal="center" vertical="center"/>
      <protection/>
    </xf>
    <xf numFmtId="3" fontId="1" fillId="0" borderId="0" xfId="63" applyNumberFormat="1" applyFont="1" applyFill="1" applyBorder="1" applyAlignment="1">
      <alignment horizontal="center" vertical="center" wrapText="1"/>
      <protection/>
    </xf>
    <xf numFmtId="0" fontId="10" fillId="8" borderId="6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4" fontId="1" fillId="0" borderId="57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59" xfId="0" applyNumberFormat="1" applyFont="1" applyBorder="1" applyAlignment="1">
      <alignment horizontal="right" vertical="center" wrapText="1"/>
    </xf>
    <xf numFmtId="4" fontId="9" fillId="0" borderId="53" xfId="0" applyNumberFormat="1" applyFont="1" applyBorder="1" applyAlignment="1">
      <alignment horizontal="right" vertical="center" wrapText="1"/>
    </xf>
    <xf numFmtId="4" fontId="9" fillId="0" borderId="5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 wrapText="1"/>
    </xf>
    <xf numFmtId="0" fontId="1" fillId="0" borderId="37" xfId="0" applyFont="1" applyBorder="1" applyAlignment="1">
      <alignment vertical="center"/>
    </xf>
    <xf numFmtId="4" fontId="9" fillId="0" borderId="55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4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0" fontId="33" fillId="0" borderId="0" xfId="0" applyFont="1" applyAlignment="1">
      <alignment/>
    </xf>
    <xf numFmtId="2" fontId="22" fillId="8" borderId="59" xfId="58" applyNumberFormat="1" applyFont="1" applyFill="1" applyBorder="1" applyAlignment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" fontId="1" fillId="0" borderId="59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0" fontId="9" fillId="0" borderId="52" xfId="0" applyFont="1" applyBorder="1" applyAlignment="1">
      <alignment horizontal="center" vertical="center"/>
    </xf>
    <xf numFmtId="4" fontId="9" fillId="0" borderId="53" xfId="0" applyNumberFormat="1" applyFont="1" applyBorder="1" applyAlignment="1" applyProtection="1">
      <alignment horizontal="right" vertical="center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0" xfId="59" applyNumberFormat="1" applyFont="1" applyAlignment="1">
      <alignment vertical="center"/>
      <protection/>
    </xf>
    <xf numFmtId="0" fontId="4" fillId="0" borderId="0" xfId="59" applyFont="1" applyAlignment="1">
      <alignment horizontal="center" vertical="center" wrapText="1"/>
      <protection/>
    </xf>
    <xf numFmtId="4" fontId="4" fillId="0" borderId="0" xfId="59" applyNumberFormat="1" applyFont="1" applyAlignment="1">
      <alignment vertical="center"/>
      <protection/>
    </xf>
    <xf numFmtId="3" fontId="9" fillId="8" borderId="15" xfId="0" applyNumberFormat="1" applyFont="1" applyFill="1" applyBorder="1" applyAlignment="1">
      <alignment vertical="center"/>
    </xf>
    <xf numFmtId="165" fontId="9" fillId="8" borderId="17" xfId="0" applyNumberFormat="1" applyFont="1" applyFill="1" applyBorder="1" applyAlignment="1">
      <alignment vertical="center"/>
    </xf>
    <xf numFmtId="0" fontId="9" fillId="0" borderId="50" xfId="62" applyFont="1" applyBorder="1" applyAlignment="1">
      <alignment horizontal="center" vertical="center"/>
      <protection/>
    </xf>
    <xf numFmtId="165" fontId="1" fillId="0" borderId="53" xfId="52" applyNumberFormat="1" applyFont="1" applyBorder="1" applyAlignment="1" applyProtection="1">
      <alignment horizontal="right" vertical="center"/>
      <protection locked="0"/>
    </xf>
    <xf numFmtId="4" fontId="1" fillId="29" borderId="49" xfId="62" applyNumberFormat="1" applyFont="1" applyFill="1" applyBorder="1" applyAlignment="1" applyProtection="1">
      <alignment horizontal="center" vertical="center"/>
      <protection locked="0"/>
    </xf>
    <xf numFmtId="165" fontId="28" fillId="7" borderId="69" xfId="44" applyNumberFormat="1" applyFont="1" applyBorder="1" applyAlignment="1" applyProtection="1">
      <alignment horizontal="center" vertical="center"/>
      <protection locked="0"/>
    </xf>
    <xf numFmtId="4" fontId="1" fillId="29" borderId="50" xfId="62" applyNumberFormat="1" applyFont="1" applyFill="1" applyBorder="1" applyAlignment="1" applyProtection="1">
      <alignment horizontal="center" vertical="center"/>
      <protection locked="0"/>
    </xf>
    <xf numFmtId="4" fontId="1" fillId="29" borderId="62" xfId="62" applyNumberFormat="1" applyFont="1" applyFill="1" applyBorder="1" applyAlignment="1" applyProtection="1">
      <alignment horizontal="center" vertical="center"/>
      <protection locked="0"/>
    </xf>
    <xf numFmtId="165" fontId="1" fillId="0" borderId="23" xfId="62" applyNumberFormat="1" applyFont="1" applyBorder="1" applyAlignment="1" applyProtection="1">
      <alignment horizontal="right" vertical="center"/>
      <protection locked="0"/>
    </xf>
    <xf numFmtId="165" fontId="1" fillId="0" borderId="59" xfId="62" applyNumberFormat="1" applyFont="1" applyBorder="1" applyAlignment="1" applyProtection="1">
      <alignment horizontal="right" vertical="center"/>
      <protection locked="0"/>
    </xf>
    <xf numFmtId="165" fontId="1" fillId="0" borderId="17" xfId="62" applyNumberFormat="1" applyFont="1" applyBorder="1" applyAlignment="1" applyProtection="1">
      <alignment horizontal="right" vertical="center"/>
      <protection locked="0"/>
    </xf>
    <xf numFmtId="0" fontId="9" fillId="0" borderId="70" xfId="62" applyFont="1" applyBorder="1" applyAlignment="1">
      <alignment vertical="center"/>
      <protection/>
    </xf>
    <xf numFmtId="0" fontId="1" fillId="0" borderId="71" xfId="62" applyFont="1" applyBorder="1" applyAlignment="1">
      <alignment vertical="center"/>
      <protection/>
    </xf>
    <xf numFmtId="0" fontId="9" fillId="0" borderId="72" xfId="62" applyFont="1" applyFill="1" applyBorder="1" applyAlignment="1">
      <alignment horizontal="center" vertical="center"/>
      <protection/>
    </xf>
    <xf numFmtId="4" fontId="1" fillId="0" borderId="0" xfId="0" applyNumberFormat="1" applyFont="1" applyBorder="1" applyAlignment="1">
      <alignment horizontal="right" vertical="center" wrapText="1"/>
    </xf>
    <xf numFmtId="4" fontId="8" fillId="0" borderId="0" xfId="65" applyNumberFormat="1" applyFont="1" applyFill="1" applyBorder="1" applyAlignment="1">
      <alignment horizontal="right" vertical="center"/>
      <protection/>
    </xf>
    <xf numFmtId="164" fontId="4" fillId="0" borderId="0" xfId="5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>
      <alignment horizontal="center" vertical="center"/>
    </xf>
    <xf numFmtId="164" fontId="5" fillId="0" borderId="0" xfId="5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50" applyNumberFormat="1" applyFont="1" applyFill="1" applyBorder="1" applyAlignment="1" applyProtection="1">
      <alignment vertical="center"/>
      <protection locked="0"/>
    </xf>
    <xf numFmtId="164" fontId="8" fillId="0" borderId="0" xfId="50" applyNumberFormat="1" applyFont="1" applyFill="1" applyBorder="1" applyAlignment="1">
      <alignment horizontal="right" vertical="center"/>
    </xf>
    <xf numFmtId="4" fontId="1" fillId="0" borderId="0" xfId="65" applyNumberFormat="1" applyFont="1" applyFill="1" applyBorder="1" applyAlignment="1">
      <alignment vertical="center"/>
      <protection/>
    </xf>
    <xf numFmtId="4" fontId="1" fillId="0" borderId="0" xfId="65" applyNumberFormat="1" applyFont="1" applyFill="1" applyBorder="1" applyAlignment="1">
      <alignment horizontal="center" vertical="center"/>
      <protection/>
    </xf>
    <xf numFmtId="164" fontId="9" fillId="0" borderId="10" xfId="50" applyNumberFormat="1" applyFont="1" applyFill="1" applyBorder="1" applyAlignment="1" applyProtection="1">
      <alignment horizontal="right" vertical="center"/>
      <protection locked="0"/>
    </xf>
    <xf numFmtId="164" fontId="1" fillId="0" borderId="10" xfId="50" applyNumberFormat="1" applyFont="1" applyFill="1" applyBorder="1" applyAlignment="1" applyProtection="1">
      <alignment horizontal="right" vertical="center"/>
      <protection locked="0"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58" xfId="55" applyFont="1" applyBorder="1" applyAlignment="1">
      <alignment vertical="center" wrapText="1"/>
      <protection/>
    </xf>
    <xf numFmtId="0" fontId="9" fillId="0" borderId="58" xfId="55" applyFont="1" applyBorder="1" applyAlignment="1">
      <alignment horizontal="left" vertical="center" wrapText="1"/>
      <protection/>
    </xf>
    <xf numFmtId="0" fontId="9" fillId="0" borderId="52" xfId="55" applyFont="1" applyBorder="1" applyAlignment="1">
      <alignment horizontal="left" vertical="center" wrapText="1"/>
      <protection/>
    </xf>
    <xf numFmtId="0" fontId="9" fillId="0" borderId="73" xfId="55" applyFont="1" applyBorder="1" applyAlignment="1">
      <alignment horizontal="center" vertical="center" wrapText="1"/>
      <protection/>
    </xf>
    <xf numFmtId="169" fontId="9" fillId="0" borderId="43" xfId="63" applyNumberFormat="1" applyFont="1" applyBorder="1" applyAlignment="1" applyProtection="1">
      <alignment horizontal="right" vertical="center"/>
      <protection locked="0"/>
    </xf>
    <xf numFmtId="169" fontId="9" fillId="0" borderId="43" xfId="63" applyNumberFormat="1" applyFont="1" applyFill="1" applyBorder="1" applyAlignment="1">
      <alignment horizontal="right" vertical="center" wrapText="1"/>
      <protection/>
    </xf>
    <xf numFmtId="4" fontId="8" fillId="0" borderId="10" xfId="65" applyNumberFormat="1" applyFont="1" applyFill="1" applyBorder="1" applyAlignment="1" applyProtection="1">
      <alignment horizontal="right" vertical="center"/>
      <protection locked="0"/>
    </xf>
    <xf numFmtId="164" fontId="9" fillId="0" borderId="10" xfId="50" applyNumberFormat="1" applyFont="1" applyFill="1" applyBorder="1" applyAlignment="1" applyProtection="1">
      <alignment vertical="center"/>
      <protection locked="0"/>
    </xf>
    <xf numFmtId="164" fontId="9" fillId="0" borderId="10" xfId="50" applyNumberFormat="1" applyFont="1" applyFill="1" applyBorder="1" applyAlignment="1" applyProtection="1">
      <alignment horizontal="right" vertical="center"/>
      <protection/>
    </xf>
    <xf numFmtId="164" fontId="1" fillId="0" borderId="10" xfId="50" applyNumberFormat="1" applyFont="1" applyFill="1" applyBorder="1" applyAlignment="1" applyProtection="1">
      <alignment horizontal="right" vertical="center"/>
      <protection/>
    </xf>
    <xf numFmtId="4" fontId="9" fillId="0" borderId="10" xfId="59" applyNumberFormat="1" applyFont="1" applyFill="1" applyBorder="1" applyAlignment="1" applyProtection="1">
      <alignment horizontal="right" vertical="center"/>
      <protection locked="0"/>
    </xf>
    <xf numFmtId="4" fontId="1" fillId="0" borderId="10" xfId="59" applyNumberFormat="1" applyFont="1" applyFill="1" applyBorder="1" applyAlignment="1" applyProtection="1">
      <alignment horizontal="right" vertical="center"/>
      <protection locked="0"/>
    </xf>
    <xf numFmtId="4" fontId="9" fillId="0" borderId="10" xfId="59" applyNumberFormat="1" applyFont="1" applyFill="1" applyBorder="1" applyAlignment="1" applyProtection="1">
      <alignment horizontal="right" vertical="center"/>
      <protection/>
    </xf>
    <xf numFmtId="4" fontId="9" fillId="0" borderId="10" xfId="59" applyNumberFormat="1" applyFont="1" applyBorder="1" applyAlignment="1" applyProtection="1">
      <alignment vertical="center"/>
      <protection locked="0"/>
    </xf>
    <xf numFmtId="4" fontId="1" fillId="0" borderId="10" xfId="59" applyNumberFormat="1" applyFont="1" applyBorder="1" applyAlignment="1" applyProtection="1">
      <alignment vertical="center"/>
      <protection locked="0"/>
    </xf>
    <xf numFmtId="4" fontId="9" fillId="0" borderId="10" xfId="59" applyNumberFormat="1" applyFont="1" applyFill="1" applyBorder="1" applyAlignment="1" applyProtection="1">
      <alignment vertical="center"/>
      <protection locked="0"/>
    </xf>
    <xf numFmtId="4" fontId="1" fillId="0" borderId="10" xfId="59" applyNumberFormat="1" applyFont="1" applyFill="1" applyBorder="1" applyAlignment="1" applyProtection="1">
      <alignment vertical="center"/>
      <protection locked="0"/>
    </xf>
    <xf numFmtId="4" fontId="9" fillId="0" borderId="10" xfId="59" applyNumberFormat="1" applyFont="1" applyBorder="1" applyAlignment="1" applyProtection="1">
      <alignment vertical="center"/>
      <protection/>
    </xf>
    <xf numFmtId="4" fontId="9" fillId="0" borderId="10" xfId="59" applyNumberFormat="1" applyFont="1" applyFill="1" applyBorder="1" applyAlignment="1" applyProtection="1">
      <alignment vertical="center"/>
      <protection/>
    </xf>
    <xf numFmtId="4" fontId="9" fillId="0" borderId="10" xfId="59" applyNumberFormat="1" applyFont="1" applyBorder="1" applyAlignment="1" applyProtection="1">
      <alignment horizontal="right" vertical="center"/>
      <protection/>
    </xf>
    <xf numFmtId="165" fontId="1" fillId="0" borderId="10" xfId="45" applyNumberFormat="1" applyFont="1" applyBorder="1" applyAlignment="1" applyProtection="1">
      <alignment vertical="center" wrapText="1"/>
      <protection locked="0"/>
    </xf>
    <xf numFmtId="0" fontId="1" fillId="0" borderId="59" xfId="55" applyFont="1" applyBorder="1" applyAlignment="1" applyProtection="1">
      <alignment horizontal="left" vertical="center" wrapText="1"/>
      <protection locked="0"/>
    </xf>
    <xf numFmtId="0" fontId="1" fillId="0" borderId="59" xfId="55" applyFont="1" applyBorder="1" applyAlignment="1" applyProtection="1">
      <alignment horizontal="center" vertical="center" wrapText="1"/>
      <protection locked="0"/>
    </xf>
    <xf numFmtId="165" fontId="9" fillId="0" borderId="59" xfId="45" applyNumberFormat="1" applyFont="1" applyBorder="1" applyAlignment="1" applyProtection="1">
      <alignment vertical="center"/>
      <protection locked="0"/>
    </xf>
    <xf numFmtId="165" fontId="1" fillId="0" borderId="53" xfId="45" applyNumberFormat="1" applyFont="1" applyBorder="1" applyAlignment="1" applyProtection="1">
      <alignment vertical="center" wrapText="1"/>
      <protection locked="0"/>
    </xf>
    <xf numFmtId="0" fontId="1" fillId="0" borderId="55" xfId="55" applyFont="1" applyBorder="1" applyAlignment="1" applyProtection="1">
      <alignment horizontal="center" vertical="center" wrapText="1"/>
      <protection locked="0"/>
    </xf>
    <xf numFmtId="0" fontId="9" fillId="0" borderId="59" xfId="55" applyFont="1" applyBorder="1" applyAlignment="1" applyProtection="1">
      <alignment vertical="center"/>
      <protection locked="0"/>
    </xf>
    <xf numFmtId="165" fontId="1" fillId="0" borderId="10" xfId="45" applyNumberFormat="1" applyFont="1" applyBorder="1" applyAlignment="1" applyProtection="1">
      <alignment vertical="center" wrapText="1"/>
      <protection/>
    </xf>
    <xf numFmtId="165" fontId="9" fillId="0" borderId="10" xfId="45" applyNumberFormat="1" applyFont="1" applyBorder="1" applyAlignment="1" applyProtection="1">
      <alignment vertical="center"/>
      <protection/>
    </xf>
    <xf numFmtId="165" fontId="1" fillId="0" borderId="53" xfId="45" applyNumberFormat="1" applyFont="1" applyBorder="1" applyAlignment="1" applyProtection="1">
      <alignment vertical="center" wrapText="1"/>
      <protection/>
    </xf>
    <xf numFmtId="0" fontId="24" fillId="0" borderId="74" xfId="0" applyFont="1" applyBorder="1" applyAlignment="1" applyProtection="1">
      <alignment vertical="center" wrapText="1"/>
      <protection locked="0"/>
    </xf>
    <xf numFmtId="167" fontId="24" fillId="0" borderId="74" xfId="45" applyFont="1" applyBorder="1" applyAlignment="1" applyProtection="1">
      <alignment vertical="center" wrapText="1"/>
      <protection locked="0"/>
    </xf>
    <xf numFmtId="167" fontId="1" fillId="0" borderId="74" xfId="45" applyFont="1" applyBorder="1" applyAlignment="1" applyProtection="1">
      <alignment vertical="center" wrapText="1"/>
      <protection locked="0"/>
    </xf>
    <xf numFmtId="165" fontId="1" fillId="0" borderId="74" xfId="45" applyNumberFormat="1" applyFont="1" applyBorder="1" applyAlignment="1" applyProtection="1">
      <alignment vertical="center" wrapText="1"/>
      <protection locked="0"/>
    </xf>
    <xf numFmtId="10" fontId="23" fillId="0" borderId="74" xfId="67" applyNumberFormat="1" applyFont="1" applyBorder="1" applyAlignment="1" applyProtection="1">
      <alignment vertical="center" wrapText="1"/>
      <protection locked="0"/>
    </xf>
    <xf numFmtId="165" fontId="1" fillId="0" borderId="74" xfId="67" applyNumberFormat="1" applyFont="1" applyBorder="1" applyAlignment="1" applyProtection="1">
      <alignment vertical="center" wrapText="1"/>
      <protection locked="0"/>
    </xf>
    <xf numFmtId="165" fontId="1" fillId="0" borderId="75" xfId="0" applyNumberFormat="1" applyFont="1" applyBorder="1" applyAlignment="1" applyProtection="1">
      <alignment vertical="center" wrapText="1"/>
      <protection locked="0"/>
    </xf>
    <xf numFmtId="165" fontId="1" fillId="0" borderId="74" xfId="0" applyNumberFormat="1" applyFont="1" applyBorder="1" applyAlignment="1" applyProtection="1">
      <alignment vertical="center" wrapText="1"/>
      <protection locked="0"/>
    </xf>
    <xf numFmtId="10" fontId="1" fillId="0" borderId="74" xfId="67" applyNumberFormat="1" applyFont="1" applyBorder="1" applyAlignment="1" applyProtection="1">
      <alignment horizontal="center" vertical="center" wrapText="1"/>
      <protection locked="0"/>
    </xf>
    <xf numFmtId="165" fontId="9" fillId="0" borderId="74" xfId="0" applyNumberFormat="1" applyFont="1" applyBorder="1" applyAlignment="1" applyProtection="1">
      <alignment horizontal="left" vertical="center" wrapText="1"/>
      <protection locked="0"/>
    </xf>
    <xf numFmtId="165" fontId="9" fillId="0" borderId="74" xfId="45" applyNumberFormat="1" applyFont="1" applyBorder="1" applyAlignment="1" applyProtection="1">
      <alignment vertical="center" wrapText="1"/>
      <protection locked="0"/>
    </xf>
    <xf numFmtId="165" fontId="9" fillId="0" borderId="75" xfId="0" applyNumberFormat="1" applyFont="1" applyBorder="1" applyAlignment="1" applyProtection="1">
      <alignment horizontal="left" vertical="center" wrapText="1"/>
      <protection locked="0"/>
    </xf>
    <xf numFmtId="165" fontId="1" fillId="0" borderId="76" xfId="0" applyNumberFormat="1" applyFont="1" applyBorder="1" applyAlignment="1" applyProtection="1">
      <alignment vertical="center" wrapText="1"/>
      <protection locked="0"/>
    </xf>
    <xf numFmtId="165" fontId="1" fillId="0" borderId="76" xfId="67" applyNumberFormat="1" applyFont="1" applyBorder="1" applyAlignment="1" applyProtection="1">
      <alignment vertical="center" wrapText="1"/>
      <protection locked="0"/>
    </xf>
    <xf numFmtId="165" fontId="1" fillId="0" borderId="77" xfId="0" applyNumberFormat="1" applyFont="1" applyBorder="1" applyAlignment="1" applyProtection="1">
      <alignment vertical="center" wrapText="1"/>
      <protection locked="0"/>
    </xf>
    <xf numFmtId="165" fontId="9" fillId="0" borderId="78" xfId="0" applyNumberFormat="1" applyFont="1" applyBorder="1" applyAlignment="1" applyProtection="1">
      <alignment horizontal="left" vertical="center" wrapText="1"/>
      <protection locked="0"/>
    </xf>
    <xf numFmtId="165" fontId="9" fillId="0" borderId="78" xfId="45" applyNumberFormat="1" applyFont="1" applyBorder="1" applyAlignment="1" applyProtection="1">
      <alignment vertical="center" wrapText="1"/>
      <protection locked="0"/>
    </xf>
    <xf numFmtId="165" fontId="9" fillId="0" borderId="79" xfId="0" applyNumberFormat="1" applyFont="1" applyBorder="1" applyAlignment="1" applyProtection="1">
      <alignment horizontal="left" vertical="center" wrapText="1"/>
      <protection locked="0"/>
    </xf>
    <xf numFmtId="164" fontId="9" fillId="0" borderId="74" xfId="45" applyNumberFormat="1" applyFont="1" applyBorder="1" applyAlignment="1" applyProtection="1">
      <alignment vertical="center" wrapText="1"/>
      <protection/>
    </xf>
    <xf numFmtId="165" fontId="9" fillId="0" borderId="74" xfId="45" applyNumberFormat="1" applyFont="1" applyBorder="1" applyAlignment="1" applyProtection="1">
      <alignment vertical="center" wrapText="1"/>
      <protection/>
    </xf>
    <xf numFmtId="164" fontId="9" fillId="0" borderId="78" xfId="45" applyNumberFormat="1" applyFont="1" applyBorder="1" applyAlignment="1" applyProtection="1">
      <alignment vertical="center" wrapText="1"/>
      <protection/>
    </xf>
    <xf numFmtId="165" fontId="9" fillId="0" borderId="78" xfId="45" applyNumberFormat="1" applyFont="1" applyBorder="1" applyAlignment="1" applyProtection="1">
      <alignment vertical="center" wrapText="1"/>
      <protection/>
    </xf>
    <xf numFmtId="165" fontId="9" fillId="0" borderId="80" xfId="62" applyNumberFormat="1" applyFont="1" applyBorder="1" applyAlignment="1" applyProtection="1">
      <alignment horizontal="right" vertical="center"/>
      <protection/>
    </xf>
    <xf numFmtId="165" fontId="9" fillId="0" borderId="50" xfId="62" applyNumberFormat="1" applyFont="1" applyBorder="1" applyAlignment="1" applyProtection="1">
      <alignment horizontal="right" vertical="center"/>
      <protection/>
    </xf>
    <xf numFmtId="165" fontId="9" fillId="0" borderId="71" xfId="62" applyNumberFormat="1" applyFont="1" applyBorder="1" applyAlignment="1" applyProtection="1">
      <alignment vertical="center"/>
      <protection/>
    </xf>
    <xf numFmtId="165" fontId="9" fillId="0" borderId="49" xfId="62" applyNumberFormat="1" applyFont="1" applyBorder="1" applyAlignment="1" applyProtection="1">
      <alignment horizontal="right" vertical="center"/>
      <protection/>
    </xf>
    <xf numFmtId="165" fontId="1" fillId="0" borderId="12" xfId="52" applyNumberFormat="1" applyFont="1" applyBorder="1" applyAlignment="1" applyProtection="1">
      <alignment vertical="center"/>
      <protection locked="0"/>
    </xf>
    <xf numFmtId="0" fontId="1" fillId="0" borderId="17" xfId="55" applyFont="1" applyBorder="1" applyAlignment="1" applyProtection="1">
      <alignment vertical="center"/>
      <protection locked="0"/>
    </xf>
    <xf numFmtId="165" fontId="1" fillId="0" borderId="51" xfId="52" applyNumberFormat="1" applyFont="1" applyBorder="1" applyAlignment="1" applyProtection="1">
      <alignment vertical="center"/>
      <protection locked="0"/>
    </xf>
    <xf numFmtId="0" fontId="1" fillId="0" borderId="20" xfId="55" applyFont="1" applyBorder="1" applyAlignment="1" applyProtection="1">
      <alignment vertical="center"/>
      <protection locked="0"/>
    </xf>
    <xf numFmtId="165" fontId="1" fillId="0" borderId="57" xfId="52" applyNumberFormat="1" applyFont="1" applyBorder="1" applyAlignment="1" applyProtection="1">
      <alignment vertical="center"/>
      <protection locked="0"/>
    </xf>
    <xf numFmtId="0" fontId="1" fillId="0" borderId="23" xfId="55" applyFont="1" applyBorder="1" applyAlignment="1" applyProtection="1">
      <alignment vertical="center"/>
      <protection locked="0"/>
    </xf>
    <xf numFmtId="165" fontId="1" fillId="0" borderId="10" xfId="52" applyNumberFormat="1" applyFont="1" applyBorder="1" applyAlignment="1" applyProtection="1">
      <alignment vertical="center"/>
      <protection locked="0"/>
    </xf>
    <xf numFmtId="0" fontId="1" fillId="0" borderId="59" xfId="55" applyFont="1" applyBorder="1" applyAlignment="1" applyProtection="1">
      <alignment vertical="center"/>
      <protection locked="0"/>
    </xf>
    <xf numFmtId="0" fontId="9" fillId="2" borderId="48" xfId="62" applyFont="1" applyFill="1" applyBorder="1" applyAlignment="1" applyProtection="1">
      <alignment horizontal="left" vertical="center" wrapText="1"/>
      <protection/>
    </xf>
    <xf numFmtId="0" fontId="1" fillId="0" borderId="49" xfId="62" applyFont="1" applyBorder="1" applyAlignment="1" applyProtection="1">
      <alignment vertical="center"/>
      <protection/>
    </xf>
    <xf numFmtId="0" fontId="9" fillId="0" borderId="49" xfId="62" applyFont="1" applyBorder="1" applyAlignment="1" applyProtection="1">
      <alignment horizontal="center" vertical="center"/>
      <protection/>
    </xf>
    <xf numFmtId="0" fontId="9" fillId="0" borderId="62" xfId="62" applyFont="1" applyBorder="1" applyAlignment="1" applyProtection="1">
      <alignment horizontal="center" vertical="center"/>
      <protection/>
    </xf>
    <xf numFmtId="0" fontId="1" fillId="0" borderId="81" xfId="62" applyFont="1" applyBorder="1" applyAlignment="1" applyProtection="1">
      <alignment vertical="center"/>
      <protection locked="0"/>
    </xf>
    <xf numFmtId="0" fontId="1" fillId="0" borderId="57" xfId="62" applyFont="1" applyBorder="1" applyAlignment="1" applyProtection="1">
      <alignment vertical="center"/>
      <protection locked="0"/>
    </xf>
    <xf numFmtId="0" fontId="1" fillId="0" borderId="64" xfId="62" applyFont="1" applyBorder="1" applyAlignment="1" applyProtection="1">
      <alignment vertical="center"/>
      <protection locked="0"/>
    </xf>
    <xf numFmtId="0" fontId="9" fillId="0" borderId="43" xfId="62" applyFont="1" applyBorder="1" applyAlignment="1" applyProtection="1">
      <alignment vertical="center"/>
      <protection/>
    </xf>
    <xf numFmtId="0" fontId="1" fillId="0" borderId="82" xfId="62" applyFont="1" applyBorder="1" applyAlignment="1" applyProtection="1">
      <alignment vertical="center"/>
      <protection/>
    </xf>
    <xf numFmtId="4" fontId="1" fillId="29" borderId="43" xfId="62" applyNumberFormat="1" applyFont="1" applyFill="1" applyBorder="1" applyAlignment="1" applyProtection="1">
      <alignment horizontal="center" vertical="center"/>
      <protection/>
    </xf>
    <xf numFmtId="4" fontId="0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justify" vertical="center"/>
      <protection locked="0"/>
    </xf>
    <xf numFmtId="0" fontId="13" fillId="0" borderId="56" xfId="0" applyFont="1" applyBorder="1" applyAlignment="1" applyProtection="1">
      <alignment horizontal="justify" vertical="center"/>
      <protection locked="0"/>
    </xf>
    <xf numFmtId="4" fontId="13" fillId="0" borderId="57" xfId="0" applyNumberFormat="1" applyFont="1" applyBorder="1" applyAlignment="1" applyProtection="1">
      <alignment horizontal="justify" vertical="center"/>
      <protection locked="0"/>
    </xf>
    <xf numFmtId="0" fontId="13" fillId="0" borderId="58" xfId="0" applyFont="1" applyBorder="1" applyAlignment="1" applyProtection="1">
      <alignment horizontal="justify" vertical="center"/>
      <protection locked="0"/>
    </xf>
    <xf numFmtId="4" fontId="13" fillId="0" borderId="13" xfId="0" applyNumberFormat="1" applyFont="1" applyBorder="1" applyAlignment="1" applyProtection="1">
      <alignment horizontal="justify" vertical="center"/>
      <protection locked="0"/>
    </xf>
    <xf numFmtId="0" fontId="1" fillId="0" borderId="51" xfId="62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4" fontId="13" fillId="0" borderId="23" xfId="0" applyNumberFormat="1" applyFont="1" applyBorder="1" applyAlignment="1" applyProtection="1">
      <alignment horizontal="center" vertical="center"/>
      <protection locked="0"/>
    </xf>
    <xf numFmtId="4" fontId="13" fillId="0" borderId="59" xfId="0" applyNumberFormat="1" applyFont="1" applyBorder="1" applyAlignment="1" applyProtection="1">
      <alignment horizontal="center" vertical="center"/>
      <protection locked="0"/>
    </xf>
    <xf numFmtId="4" fontId="13" fillId="0" borderId="57" xfId="0" applyNumberFormat="1" applyFont="1" applyBorder="1" applyAlignment="1" applyProtection="1">
      <alignment horizontal="right" vertical="center"/>
      <protection locked="0"/>
    </xf>
    <xf numFmtId="4" fontId="13" fillId="0" borderId="22" xfId="0" applyNumberFormat="1" applyFont="1" applyBorder="1" applyAlignment="1" applyProtection="1">
      <alignment horizontal="right" vertical="center"/>
      <protection locked="0"/>
    </xf>
    <xf numFmtId="4" fontId="13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9" fillId="0" borderId="53" xfId="0" applyNumberFormat="1" applyFont="1" applyBorder="1" applyAlignment="1">
      <alignment horizontal="right" vertical="center"/>
    </xf>
    <xf numFmtId="10" fontId="1" fillId="0" borderId="0" xfId="67" applyNumberFormat="1" applyFont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57" xfId="62" applyFont="1" applyFill="1" applyBorder="1" applyAlignment="1" applyProtection="1">
      <alignment vertical="center"/>
      <protection locked="0"/>
    </xf>
    <xf numFmtId="4" fontId="1" fillId="0" borderId="57" xfId="62" applyNumberFormat="1" applyFont="1" applyFill="1" applyBorder="1" applyAlignment="1" applyProtection="1">
      <alignment horizontal="center" vertical="center"/>
      <protection locked="0"/>
    </xf>
    <xf numFmtId="0" fontId="1" fillId="0" borderId="64" xfId="62" applyFont="1" applyFill="1" applyBorder="1" applyAlignment="1" applyProtection="1">
      <alignment vertical="center"/>
      <protection locked="0"/>
    </xf>
    <xf numFmtId="165" fontId="1" fillId="0" borderId="10" xfId="52" applyNumberFormat="1" applyFont="1" applyFill="1" applyBorder="1" applyAlignment="1" applyProtection="1">
      <alignment horizontal="right" vertical="center"/>
      <protection locked="0"/>
    </xf>
    <xf numFmtId="49" fontId="1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62" applyNumberFormat="1" applyFont="1" applyFill="1" applyBorder="1" applyAlignment="1" applyProtection="1">
      <alignment vertical="center"/>
      <protection locked="0"/>
    </xf>
    <xf numFmtId="0" fontId="9" fillId="0" borderId="67" xfId="62" applyFont="1" applyBorder="1" applyAlignment="1">
      <alignment horizontal="center" vertical="center"/>
      <protection/>
    </xf>
    <xf numFmtId="0" fontId="1" fillId="0" borderId="54" xfId="62" applyFont="1" applyBorder="1" applyAlignment="1">
      <alignment vertical="center"/>
      <protection/>
    </xf>
    <xf numFmtId="4" fontId="1" fillId="28" borderId="54" xfId="62" applyNumberFormat="1" applyFont="1" applyFill="1" applyBorder="1" applyAlignment="1" applyProtection="1">
      <alignment horizontal="center" vertical="center"/>
      <protection/>
    </xf>
    <xf numFmtId="165" fontId="9" fillId="0" borderId="54" xfId="62" applyNumberFormat="1" applyFont="1" applyBorder="1" applyAlignment="1" applyProtection="1">
      <alignment horizontal="right" vertical="center"/>
      <protection/>
    </xf>
    <xf numFmtId="165" fontId="9" fillId="0" borderId="38" xfId="62" applyNumberFormat="1" applyFont="1" applyBorder="1" applyAlignment="1" applyProtection="1">
      <alignment horizontal="right" vertical="center"/>
      <protection/>
    </xf>
    <xf numFmtId="0" fontId="1" fillId="0" borderId="73" xfId="62" applyFont="1" applyFill="1" applyBorder="1" applyAlignment="1" applyProtection="1">
      <alignment vertical="center"/>
      <protection locked="0"/>
    </xf>
    <xf numFmtId="165" fontId="1" fillId="0" borderId="73" xfId="52" applyNumberFormat="1" applyFont="1" applyFill="1" applyBorder="1" applyAlignment="1" applyProtection="1">
      <alignment horizontal="right" vertical="center"/>
      <protection locked="0"/>
    </xf>
    <xf numFmtId="49" fontId="1" fillId="0" borderId="73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60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59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59" xfId="62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165" fontId="1" fillId="0" borderId="57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Alignment="1">
      <alignment vertical="center"/>
    </xf>
    <xf numFmtId="43" fontId="1" fillId="0" borderId="0" xfId="50" applyFont="1" applyAlignment="1">
      <alignment vertical="center"/>
    </xf>
    <xf numFmtId="0" fontId="1" fillId="0" borderId="12" xfId="62" applyNumberFormat="1" applyFont="1" applyFill="1" applyBorder="1" applyAlignment="1" applyProtection="1">
      <alignment vertical="center"/>
      <protection locked="0"/>
    </xf>
    <xf numFmtId="0" fontId="1" fillId="0" borderId="53" xfId="62" applyFont="1" applyBorder="1" applyAlignment="1" applyProtection="1">
      <alignment vertical="center"/>
      <protection locked="0"/>
    </xf>
    <xf numFmtId="4" fontId="1" fillId="27" borderId="53" xfId="62" applyNumberFormat="1" applyFont="1" applyFill="1" applyBorder="1" applyAlignment="1" applyProtection="1">
      <alignment horizontal="center" vertical="center"/>
      <protection locked="0"/>
    </xf>
    <xf numFmtId="49" fontId="1" fillId="0" borderId="53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55" xfId="62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45" applyNumberFormat="1" applyFont="1" applyFill="1" applyBorder="1" applyAlignment="1" applyProtection="1">
      <alignment vertical="center" wrapText="1"/>
      <protection locked="0"/>
    </xf>
    <xf numFmtId="165" fontId="9" fillId="0" borderId="10" xfId="45" applyNumberFormat="1" applyFont="1" applyFill="1" applyBorder="1" applyAlignment="1" applyProtection="1">
      <alignment vertical="center"/>
      <protection/>
    </xf>
    <xf numFmtId="165" fontId="1" fillId="0" borderId="53" xfId="52" applyNumberFormat="1" applyFont="1" applyFill="1" applyBorder="1" applyAlignment="1" applyProtection="1">
      <alignment horizontal="right" vertical="center"/>
      <protection locked="0"/>
    </xf>
    <xf numFmtId="0" fontId="1" fillId="0" borderId="83" xfId="62" applyFont="1" applyFill="1" applyBorder="1" applyAlignment="1" applyProtection="1">
      <alignment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9" fillId="0" borderId="53" xfId="0" applyFont="1" applyBorder="1" applyAlignment="1">
      <alignment horizontal="center" vertical="center"/>
    </xf>
    <xf numFmtId="0" fontId="1" fillId="0" borderId="56" xfId="0" applyFont="1" applyBorder="1" applyAlignment="1" applyProtection="1">
      <alignment horizontal="left" vertical="center"/>
      <protection locked="0"/>
    </xf>
    <xf numFmtId="4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58" xfId="0" applyFont="1" applyFill="1" applyBorder="1" applyAlignment="1" applyProtection="1">
      <alignment horizontal="left" vertical="center"/>
      <protection locked="0"/>
    </xf>
    <xf numFmtId="4" fontId="1" fillId="0" borderId="59" xfId="0" applyNumberFormat="1" applyFont="1" applyFill="1" applyBorder="1" applyAlignment="1" applyProtection="1">
      <alignment horizontal="right" vertical="center"/>
      <protection locked="0"/>
    </xf>
    <xf numFmtId="4" fontId="11" fillId="0" borderId="59" xfId="0" applyNumberFormat="1" applyFont="1" applyBorder="1" applyAlignment="1" applyProtection="1">
      <alignment horizontal="right" vertical="center"/>
      <protection locked="0"/>
    </xf>
    <xf numFmtId="4" fontId="1" fillId="29" borderId="80" xfId="62" applyNumberFormat="1" applyFont="1" applyFill="1" applyBorder="1" applyAlignment="1" applyProtection="1">
      <alignment horizontal="center" vertical="center"/>
      <protection/>
    </xf>
    <xf numFmtId="4" fontId="1" fillId="29" borderId="49" xfId="62" applyNumberFormat="1" applyFont="1" applyFill="1" applyBorder="1" applyAlignment="1" applyProtection="1">
      <alignment horizontal="center" vertical="center"/>
      <protection/>
    </xf>
    <xf numFmtId="4" fontId="1" fillId="29" borderId="50" xfId="62" applyNumberFormat="1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>
      <alignment vertical="center" wrapText="1"/>
      <protection/>
    </xf>
    <xf numFmtId="4" fontId="13" fillId="0" borderId="84" xfId="0" applyNumberFormat="1" applyFont="1" applyBorder="1" applyAlignment="1" applyProtection="1">
      <alignment horizontal="right" vertical="center"/>
      <protection locked="0"/>
    </xf>
    <xf numFmtId="4" fontId="13" fillId="0" borderId="44" xfId="0" applyNumberFormat="1" applyFont="1" applyBorder="1" applyAlignment="1" applyProtection="1">
      <alignment horizontal="right" vertical="center"/>
      <protection locked="0"/>
    </xf>
    <xf numFmtId="4" fontId="13" fillId="0" borderId="13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1" fillId="0" borderId="85" xfId="0" applyNumberFormat="1" applyFont="1" applyBorder="1" applyAlignment="1" applyProtection="1">
      <alignment horizontal="right" vertical="center"/>
      <protection locked="0"/>
    </xf>
    <xf numFmtId="4" fontId="9" fillId="0" borderId="65" xfId="0" applyNumberFormat="1" applyFont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52" xfId="0" applyFont="1" applyFill="1" applyBorder="1" applyAlignment="1" applyProtection="1">
      <alignment vertical="center"/>
      <protection locked="0"/>
    </xf>
    <xf numFmtId="165" fontId="1" fillId="0" borderId="0" xfId="52" applyNumberFormat="1" applyFont="1" applyFill="1" applyBorder="1" applyAlignment="1" applyProtection="1">
      <alignment horizontal="right" vertical="center"/>
      <protection locked="0"/>
    </xf>
    <xf numFmtId="3" fontId="1" fillId="0" borderId="0" xfId="65" applyNumberFormat="1" applyFont="1" applyBorder="1">
      <alignment/>
      <protection/>
    </xf>
    <xf numFmtId="0" fontId="51" fillId="0" borderId="0" xfId="55" applyFont="1">
      <alignment/>
      <protection/>
    </xf>
    <xf numFmtId="0" fontId="52" fillId="0" borderId="0" xfId="55" applyFont="1" applyAlignment="1">
      <alignment vertical="center"/>
      <protection/>
    </xf>
    <xf numFmtId="0" fontId="52" fillId="0" borderId="0" xfId="55" applyFont="1">
      <alignment/>
      <protection/>
    </xf>
    <xf numFmtId="17" fontId="51" fillId="16" borderId="10" xfId="55" applyNumberFormat="1" applyFont="1" applyFill="1" applyBorder="1" applyAlignment="1">
      <alignment horizontal="center"/>
      <protection/>
    </xf>
    <xf numFmtId="0" fontId="51" fillId="16" borderId="10" xfId="55" applyFont="1" applyFill="1" applyBorder="1" applyAlignment="1">
      <alignment horizontal="center"/>
      <protection/>
    </xf>
    <xf numFmtId="0" fontId="53" fillId="0" borderId="0" xfId="55" applyFont="1" applyAlignment="1">
      <alignment vertical="center"/>
      <protection/>
    </xf>
    <xf numFmtId="0" fontId="54" fillId="0" borderId="0" xfId="55" applyFont="1" applyAlignment="1">
      <alignment vertical="center"/>
      <protection/>
    </xf>
    <xf numFmtId="0" fontId="56" fillId="8" borderId="60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55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0" fillId="16" borderId="59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4" fontId="0" fillId="0" borderId="0" xfId="0" applyNumberFormat="1" applyAlignment="1">
      <alignment/>
    </xf>
    <xf numFmtId="4" fontId="0" fillId="0" borderId="30" xfId="0" applyNumberFormat="1" applyBorder="1" applyAlignment="1">
      <alignment/>
    </xf>
    <xf numFmtId="4" fontId="0" fillId="16" borderId="59" xfId="0" applyNumberFormat="1" applyFill="1" applyBorder="1" applyAlignment="1">
      <alignment/>
    </xf>
    <xf numFmtId="4" fontId="0" fillId="0" borderId="59" xfId="0" applyNumberFormat="1" applyBorder="1" applyAlignment="1">
      <alignment/>
    </xf>
    <xf numFmtId="4" fontId="0" fillId="0" borderId="68" xfId="0" applyNumberFormat="1" applyBorder="1" applyAlignment="1">
      <alignment/>
    </xf>
    <xf numFmtId="0" fontId="0" fillId="0" borderId="0" xfId="0" applyAlignment="1">
      <alignment vertical="center"/>
    </xf>
    <xf numFmtId="2" fontId="58" fillId="0" borderId="18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166" fontId="59" fillId="0" borderId="18" xfId="60" applyNumberFormat="1" applyFont="1" applyFill="1" applyBorder="1" applyAlignment="1">
      <alignment horizontal="left" vertical="center"/>
      <protection/>
    </xf>
    <xf numFmtId="0" fontId="60" fillId="0" borderId="1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4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center"/>
    </xf>
    <xf numFmtId="1" fontId="60" fillId="0" borderId="87" xfId="0" applyNumberFormat="1" applyFont="1" applyBorder="1" applyAlignment="1">
      <alignment horizontal="center" vertical="center"/>
    </xf>
    <xf numFmtId="208" fontId="60" fillId="0" borderId="87" xfId="0" applyNumberFormat="1" applyFont="1" applyBorder="1" applyAlignment="1">
      <alignment horizontal="center" vertical="center"/>
    </xf>
    <xf numFmtId="4" fontId="60" fillId="0" borderId="3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61" fillId="0" borderId="21" xfId="0" applyFont="1" applyBorder="1" applyAlignment="1">
      <alignment/>
    </xf>
    <xf numFmtId="0" fontId="61" fillId="0" borderId="44" xfId="0" applyFont="1" applyBorder="1" applyAlignment="1">
      <alignment horizontal="left"/>
    </xf>
    <xf numFmtId="0" fontId="61" fillId="0" borderId="44" xfId="0" applyFont="1" applyBorder="1" applyAlignment="1">
      <alignment horizontal="center" wrapText="1"/>
    </xf>
    <xf numFmtId="0" fontId="60" fillId="0" borderId="1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4" fontId="60" fillId="0" borderId="0" xfId="0" applyNumberFormat="1" applyFont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6" fontId="59" fillId="0" borderId="21" xfId="60" applyNumberFormat="1" applyFont="1" applyFill="1" applyBorder="1" applyAlignment="1">
      <alignment horizontal="left" vertical="center"/>
      <protection/>
    </xf>
    <xf numFmtId="0" fontId="0" fillId="0" borderId="4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8" xfId="0" applyBorder="1" applyAlignment="1">
      <alignment vertical="center"/>
    </xf>
    <xf numFmtId="4" fontId="9" fillId="16" borderId="59" xfId="0" applyNumberFormat="1" applyFont="1" applyFill="1" applyBorder="1" applyAlignment="1">
      <alignment vertical="center"/>
    </xf>
    <xf numFmtId="4" fontId="31" fillId="0" borderId="73" xfId="62" applyNumberFormat="1" applyFont="1" applyFill="1" applyBorder="1" applyAlignment="1" applyProtection="1">
      <alignment horizontal="center" vertical="center"/>
      <protection locked="0"/>
    </xf>
    <xf numFmtId="9" fontId="60" fillId="0" borderId="0" xfId="67" applyFont="1" applyBorder="1" applyAlignment="1">
      <alignment horizontal="center" vertical="center"/>
    </xf>
    <xf numFmtId="0" fontId="9" fillId="0" borderId="83" xfId="62" applyFont="1" applyBorder="1" applyAlignment="1" applyProtection="1">
      <alignment vertical="center"/>
      <protection/>
    </xf>
    <xf numFmtId="0" fontId="1" fillId="0" borderId="88" xfId="62" applyFont="1" applyBorder="1" applyAlignment="1" applyProtection="1">
      <alignment vertical="center"/>
      <protection/>
    </xf>
    <xf numFmtId="4" fontId="1" fillId="29" borderId="89" xfId="62" applyNumberFormat="1" applyFont="1" applyFill="1" applyBorder="1" applyAlignment="1" applyProtection="1">
      <alignment horizontal="center" vertical="center"/>
      <protection/>
    </xf>
    <xf numFmtId="165" fontId="26" fillId="7" borderId="90" xfId="44" applyNumberFormat="1" applyFont="1" applyBorder="1" applyAlignment="1" applyProtection="1">
      <alignment horizontal="right" vertical="center"/>
      <protection/>
    </xf>
    <xf numFmtId="165" fontId="26" fillId="7" borderId="91" xfId="44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9" fillId="16" borderId="18" xfId="0" applyNumberFormat="1" applyFont="1" applyFill="1" applyBorder="1" applyAlignment="1" applyProtection="1">
      <alignment vertical="center"/>
      <protection/>
    </xf>
    <xf numFmtId="3" fontId="9" fillId="16" borderId="19" xfId="0" applyNumberFormat="1" applyFont="1" applyFill="1" applyBorder="1" applyAlignment="1">
      <alignment vertical="center"/>
    </xf>
    <xf numFmtId="165" fontId="9" fillId="16" borderId="20" xfId="51" applyNumberFormat="1" applyFont="1" applyFill="1" applyBorder="1" applyAlignment="1" applyProtection="1">
      <alignment vertical="center"/>
      <protection/>
    </xf>
    <xf numFmtId="165" fontId="9" fillId="16" borderId="20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165" fontId="63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0" fillId="0" borderId="0" xfId="0" applyNumberFormat="1" applyFont="1" applyBorder="1" applyAlignment="1" applyProtection="1">
      <alignment vertical="center"/>
      <protection/>
    </xf>
    <xf numFmtId="0" fontId="63" fillId="0" borderId="0" xfId="55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3" fontId="63" fillId="0" borderId="0" xfId="65" applyNumberFormat="1" applyFont="1" applyFill="1" applyBorder="1" applyAlignment="1">
      <alignment vertical="center"/>
      <protection/>
    </xf>
    <xf numFmtId="3" fontId="63" fillId="0" borderId="0" xfId="65" applyNumberFormat="1" applyFont="1" applyBorder="1" applyAlignment="1">
      <alignment vertical="center"/>
      <protection/>
    </xf>
    <xf numFmtId="164" fontId="20" fillId="0" borderId="10" xfId="5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Alignment="1">
      <alignment/>
    </xf>
    <xf numFmtId="0" fontId="20" fillId="0" borderId="0" xfId="55" applyFont="1" applyAlignment="1">
      <alignment horizontal="left" vertical="center" wrapText="1"/>
      <protection/>
    </xf>
    <xf numFmtId="2" fontId="63" fillId="0" borderId="0" xfId="55" applyNumberFormat="1" applyFont="1" applyAlignment="1">
      <alignment vertical="center"/>
      <protection/>
    </xf>
    <xf numFmtId="0" fontId="63" fillId="0" borderId="0" xfId="55" applyFont="1" applyAlignment="1">
      <alignment vertical="center"/>
      <protection/>
    </xf>
    <xf numFmtId="4" fontId="63" fillId="0" borderId="0" xfId="55" applyNumberFormat="1" applyFont="1" applyAlignment="1">
      <alignment vertical="center"/>
      <protection/>
    </xf>
    <xf numFmtId="167" fontId="63" fillId="0" borderId="0" xfId="0" applyNumberFormat="1" applyFont="1" applyAlignment="1">
      <alignment vertical="center"/>
    </xf>
    <xf numFmtId="0" fontId="63" fillId="0" borderId="0" xfId="0" applyFont="1" applyAlignment="1">
      <alignment horizontal="right" vertical="center"/>
    </xf>
    <xf numFmtId="168" fontId="63" fillId="22" borderId="0" xfId="0" applyNumberFormat="1" applyFont="1" applyFill="1" applyAlignment="1">
      <alignment vertical="center"/>
    </xf>
    <xf numFmtId="0" fontId="20" fillId="0" borderId="0" xfId="55" applyFont="1" applyBorder="1" applyAlignment="1">
      <alignment horizontal="center" vertical="center" wrapText="1"/>
      <protection/>
    </xf>
    <xf numFmtId="165" fontId="20" fillId="0" borderId="0" xfId="52" applyNumberFormat="1" applyFont="1" applyBorder="1" applyAlignment="1">
      <alignment vertical="center"/>
    </xf>
    <xf numFmtId="0" fontId="20" fillId="0" borderId="0" xfId="55" applyFont="1" applyBorder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66" fillId="0" borderId="0" xfId="55" applyFont="1" applyAlignment="1">
      <alignment horizontal="left" vertical="center" wrapText="1"/>
      <protection/>
    </xf>
    <xf numFmtId="0" fontId="63" fillId="0" borderId="0" xfId="63" applyFont="1" applyAlignment="1">
      <alignment vertical="center"/>
      <protection/>
    </xf>
    <xf numFmtId="4" fontId="63" fillId="0" borderId="0" xfId="63" applyNumberFormat="1" applyFont="1" applyAlignment="1">
      <alignment vertical="center"/>
      <protection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7" fillId="0" borderId="0" xfId="0" applyFont="1" applyAlignment="1">
      <alignment/>
    </xf>
    <xf numFmtId="2" fontId="7" fillId="0" borderId="13" xfId="59" applyNumberFormat="1" applyFont="1" applyFill="1" applyBorder="1" applyAlignment="1">
      <alignment horizontal="center" vertical="center"/>
      <protection/>
    </xf>
    <xf numFmtId="2" fontId="6" fillId="8" borderId="85" xfId="59" applyNumberFormat="1" applyFont="1" applyFill="1" applyBorder="1" applyAlignment="1" applyProtection="1">
      <alignment horizontal="center" vertical="center" wrapText="1"/>
      <protection locked="0"/>
    </xf>
    <xf numFmtId="2" fontId="6" fillId="8" borderId="14" xfId="59" applyNumberFormat="1" applyFont="1" applyFill="1" applyBorder="1" applyAlignment="1" applyProtection="1">
      <alignment horizontal="center" vertical="center" wrapText="1"/>
      <protection locked="0"/>
    </xf>
    <xf numFmtId="0" fontId="3" fillId="24" borderId="14" xfId="59" applyFont="1" applyFill="1" applyBorder="1" applyAlignment="1">
      <alignment horizontal="center" vertical="center" wrapText="1"/>
      <protection/>
    </xf>
    <xf numFmtId="2" fontId="6" fillId="8" borderId="13" xfId="59" applyNumberFormat="1" applyFont="1" applyFill="1" applyBorder="1" applyAlignment="1" applyProtection="1">
      <alignment horizontal="center" vertical="center" wrapText="1"/>
      <protection locked="0"/>
    </xf>
    <xf numFmtId="0" fontId="3" fillId="24" borderId="85" xfId="59" applyFont="1" applyFill="1" applyBorder="1" applyAlignment="1">
      <alignment horizontal="center" vertical="center" wrapText="1"/>
      <protection/>
    </xf>
    <xf numFmtId="3" fontId="9" fillId="8" borderId="19" xfId="0" applyNumberFormat="1" applyFont="1" applyFill="1" applyBorder="1" applyAlignment="1" applyProtection="1">
      <alignment horizontal="center" vertical="center"/>
      <protection/>
    </xf>
    <xf numFmtId="165" fontId="9" fillId="8" borderId="92" xfId="0" applyNumberFormat="1" applyFont="1" applyFill="1" applyBorder="1" applyAlignment="1" applyProtection="1">
      <alignment horizontal="center" vertical="center"/>
      <protection/>
    </xf>
    <xf numFmtId="165" fontId="1" fillId="8" borderId="93" xfId="0" applyNumberFormat="1" applyFont="1" applyFill="1" applyBorder="1" applyAlignment="1">
      <alignment horizontal="center" vertical="center"/>
    </xf>
    <xf numFmtId="0" fontId="3" fillId="24" borderId="13" xfId="59" applyFont="1" applyFill="1" applyBorder="1" applyAlignment="1">
      <alignment horizontal="center" vertical="center" wrapText="1"/>
      <protection/>
    </xf>
    <xf numFmtId="0" fontId="8" fillId="0" borderId="9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3" fontId="9" fillId="8" borderId="18" xfId="0" applyNumberFormat="1" applyFont="1" applyFill="1" applyBorder="1" applyAlignment="1" applyProtection="1">
      <alignment horizontal="center" vertical="center"/>
      <protection/>
    </xf>
    <xf numFmtId="2" fontId="8" fillId="0" borderId="95" xfId="0" applyNumberFormat="1" applyFont="1" applyBorder="1" applyAlignment="1">
      <alignment horizontal="center" vertical="center" wrapText="1"/>
    </xf>
    <xf numFmtId="0" fontId="63" fillId="0" borderId="0" xfId="59" applyFont="1" applyAlignment="1">
      <alignment vertical="center"/>
      <protection/>
    </xf>
    <xf numFmtId="4" fontId="63" fillId="0" borderId="0" xfId="59" applyNumberFormat="1" applyFont="1" applyAlignment="1">
      <alignment vertical="center"/>
      <protection/>
    </xf>
    <xf numFmtId="2" fontId="63" fillId="0" borderId="0" xfId="59" applyNumberFormat="1" applyFont="1" applyFill="1" applyAlignment="1">
      <alignment vertical="center"/>
      <protection/>
    </xf>
    <xf numFmtId="0" fontId="55" fillId="24" borderId="96" xfId="60" applyFont="1" applyFill="1" applyBorder="1" applyAlignment="1">
      <alignment horizontal="center" vertical="center" wrapText="1"/>
      <protection/>
    </xf>
    <xf numFmtId="0" fontId="55" fillId="24" borderId="73" xfId="60" applyFont="1" applyFill="1" applyBorder="1" applyAlignment="1">
      <alignment horizontal="center" vertical="center" wrapText="1"/>
      <protection/>
    </xf>
    <xf numFmtId="2" fontId="62" fillId="8" borderId="58" xfId="60" applyNumberFormat="1" applyFont="1" applyFill="1" applyBorder="1" applyAlignment="1">
      <alignment horizontal="left" vertical="center"/>
      <protection/>
    </xf>
    <xf numFmtId="2" fontId="62" fillId="8" borderId="10" xfId="60" applyNumberFormat="1" applyFont="1" applyFill="1" applyBorder="1" applyAlignment="1">
      <alignment horizontal="left" vertical="center"/>
      <protection/>
    </xf>
    <xf numFmtId="2" fontId="62" fillId="8" borderId="59" xfId="60" applyNumberFormat="1" applyFont="1" applyFill="1" applyBorder="1" applyAlignment="1">
      <alignment horizontal="left" vertical="center"/>
      <protection/>
    </xf>
    <xf numFmtId="2" fontId="57" fillId="0" borderId="33" xfId="60" applyNumberFormat="1" applyFont="1" applyFill="1" applyBorder="1" applyAlignment="1">
      <alignment horizontal="left" vertical="center"/>
      <protection/>
    </xf>
    <xf numFmtId="2" fontId="57" fillId="0" borderId="46" xfId="60" applyNumberFormat="1" applyFont="1" applyFill="1" applyBorder="1" applyAlignment="1">
      <alignment horizontal="left" vertical="center"/>
      <protection/>
    </xf>
    <xf numFmtId="2" fontId="57" fillId="0" borderId="97" xfId="60" applyNumberFormat="1" applyFont="1" applyFill="1" applyBorder="1" applyAlignment="1">
      <alignment horizontal="left" vertical="center"/>
      <protection/>
    </xf>
    <xf numFmtId="3" fontId="9" fillId="8" borderId="33" xfId="0" applyNumberFormat="1" applyFont="1" applyFill="1" applyBorder="1" applyAlignment="1" applyProtection="1">
      <alignment horizontal="center" vertical="center"/>
      <protection/>
    </xf>
    <xf numFmtId="3" fontId="9" fillId="8" borderId="34" xfId="0" applyNumberFormat="1" applyFont="1" applyFill="1" applyBorder="1" applyAlignment="1" applyProtection="1">
      <alignment horizontal="center" vertical="center"/>
      <protection/>
    </xf>
    <xf numFmtId="3" fontId="9" fillId="8" borderId="21" xfId="0" applyNumberFormat="1" applyFont="1" applyFill="1" applyBorder="1" applyAlignment="1" applyProtection="1">
      <alignment horizontal="center" vertical="center"/>
      <protection/>
    </xf>
    <xf numFmtId="3" fontId="9" fillId="8" borderId="22" xfId="0" applyNumberFormat="1" applyFont="1" applyFill="1" applyBorder="1" applyAlignment="1" applyProtection="1">
      <alignment horizontal="center" vertical="center"/>
      <protection/>
    </xf>
    <xf numFmtId="165" fontId="9" fillId="8" borderId="35" xfId="61" applyNumberFormat="1" applyFont="1" applyFill="1" applyBorder="1" applyAlignment="1" applyProtection="1">
      <alignment horizontal="center" vertical="center" wrapText="1"/>
      <protection/>
    </xf>
    <xf numFmtId="165" fontId="1" fillId="8" borderId="23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2" fontId="7" fillId="0" borderId="85" xfId="59" applyNumberFormat="1" applyFont="1" applyFill="1" applyBorder="1" applyAlignment="1">
      <alignment horizontal="center" vertical="center"/>
      <protection/>
    </xf>
    <xf numFmtId="2" fontId="7" fillId="0" borderId="14" xfId="59" applyNumberFormat="1" applyFont="1" applyFill="1" applyBorder="1" applyAlignment="1">
      <alignment horizontal="center" vertical="center"/>
      <protection/>
    </xf>
    <xf numFmtId="0" fontId="3" fillId="24" borderId="10" xfId="59" applyFont="1" applyFill="1" applyBorder="1" applyAlignment="1">
      <alignment horizontal="center" vertical="center" wrapText="1"/>
      <protection/>
    </xf>
    <xf numFmtId="2" fontId="7" fillId="8" borderId="13" xfId="58" applyNumberFormat="1" applyFont="1" applyFill="1" applyBorder="1" applyAlignment="1">
      <alignment horizontal="center" vertical="center" wrapText="1"/>
      <protection/>
    </xf>
    <xf numFmtId="2" fontId="7" fillId="8" borderId="85" xfId="58" applyNumberFormat="1" applyFont="1" applyFill="1" applyBorder="1" applyAlignment="1">
      <alignment horizontal="center" vertical="center" wrapText="1"/>
      <protection/>
    </xf>
    <xf numFmtId="2" fontId="7" fillId="8" borderId="14" xfId="58" applyNumberFormat="1" applyFont="1" applyFill="1" applyBorder="1" applyAlignment="1">
      <alignment horizontal="center" vertical="center" wrapText="1"/>
      <protection/>
    </xf>
    <xf numFmtId="166" fontId="7" fillId="0" borderId="13" xfId="59" applyNumberFormat="1" applyFont="1" applyFill="1" applyBorder="1" applyAlignment="1">
      <alignment horizontal="center" vertical="center" wrapText="1"/>
      <protection/>
    </xf>
    <xf numFmtId="166" fontId="7" fillId="0" borderId="85" xfId="59" applyNumberFormat="1" applyFont="1" applyFill="1" applyBorder="1" applyAlignment="1">
      <alignment horizontal="center" vertical="center" wrapText="1"/>
      <protection/>
    </xf>
    <xf numFmtId="166" fontId="7" fillId="0" borderId="14" xfId="59" applyNumberFormat="1" applyFont="1" applyFill="1" applyBorder="1" applyAlignment="1">
      <alignment horizontal="center" vertical="center" wrapText="1"/>
      <protection/>
    </xf>
    <xf numFmtId="2" fontId="3" fillId="8" borderId="13" xfId="59" applyNumberFormat="1" applyFont="1" applyFill="1" applyBorder="1" applyAlignment="1">
      <alignment horizontal="center" vertical="center" wrapText="1"/>
      <protection/>
    </xf>
    <xf numFmtId="2" fontId="3" fillId="8" borderId="85" xfId="59" applyNumberFormat="1" applyFont="1" applyFill="1" applyBorder="1" applyAlignment="1">
      <alignment horizontal="center" vertical="center" wrapText="1"/>
      <protection/>
    </xf>
    <xf numFmtId="2" fontId="3" fillId="8" borderId="14" xfId="59" applyNumberFormat="1" applyFont="1" applyFill="1" applyBorder="1" applyAlignment="1">
      <alignment horizontal="center" vertical="center" wrapText="1"/>
      <protection/>
    </xf>
    <xf numFmtId="166" fontId="7" fillId="0" borderId="10" xfId="59" applyNumberFormat="1" applyFont="1" applyFill="1" applyBorder="1" applyAlignment="1">
      <alignment horizontal="center" vertical="center" wrapText="1"/>
      <protection/>
    </xf>
    <xf numFmtId="0" fontId="9" fillId="8" borderId="33" xfId="0" applyFont="1" applyFill="1" applyBorder="1" applyAlignment="1">
      <alignment horizontal="center" vertical="center"/>
    </xf>
    <xf numFmtId="0" fontId="9" fillId="8" borderId="46" xfId="0" applyFont="1" applyFill="1" applyBorder="1" applyAlignment="1">
      <alignment horizontal="center" vertical="center"/>
    </xf>
    <xf numFmtId="0" fontId="9" fillId="8" borderId="9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8" borderId="86" xfId="0" applyFont="1" applyFill="1" applyBorder="1" applyAlignment="1">
      <alignment horizontal="center" vertical="center"/>
    </xf>
    <xf numFmtId="2" fontId="9" fillId="8" borderId="98" xfId="0" applyNumberFormat="1" applyFont="1" applyFill="1" applyBorder="1" applyAlignment="1">
      <alignment horizontal="center" vertical="center"/>
    </xf>
    <xf numFmtId="2" fontId="9" fillId="8" borderId="66" xfId="0" applyNumberFormat="1" applyFont="1" applyFill="1" applyBorder="1" applyAlignment="1">
      <alignment horizontal="center" vertical="center"/>
    </xf>
    <xf numFmtId="2" fontId="9" fillId="8" borderId="99" xfId="0" applyNumberFormat="1" applyFont="1" applyFill="1" applyBorder="1" applyAlignment="1">
      <alignment horizontal="center" vertical="center"/>
    </xf>
    <xf numFmtId="0" fontId="9" fillId="8" borderId="98" xfId="0" applyFont="1" applyFill="1" applyBorder="1" applyAlignment="1">
      <alignment horizontal="center" vertical="center"/>
    </xf>
    <xf numFmtId="0" fontId="9" fillId="8" borderId="66" xfId="0" applyFont="1" applyFill="1" applyBorder="1" applyAlignment="1">
      <alignment horizontal="center" vertical="center"/>
    </xf>
    <xf numFmtId="0" fontId="9" fillId="8" borderId="99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4" borderId="96" xfId="58" applyFont="1" applyFill="1" applyBorder="1" applyAlignment="1">
      <alignment horizontal="center" vertical="center" wrapText="1"/>
      <protection/>
    </xf>
    <xf numFmtId="0" fontId="9" fillId="24" borderId="73" xfId="58" applyFont="1" applyFill="1" applyBorder="1" applyAlignment="1">
      <alignment horizontal="center" vertical="center" wrapText="1"/>
      <protection/>
    </xf>
    <xf numFmtId="1" fontId="9" fillId="24" borderId="73" xfId="58" applyNumberFormat="1" applyFont="1" applyFill="1" applyBorder="1" applyAlignment="1">
      <alignment horizontal="center" vertical="center" wrapText="1"/>
      <protection/>
    </xf>
    <xf numFmtId="1" fontId="9" fillId="24" borderId="60" xfId="58" applyNumberFormat="1" applyFont="1" applyFill="1" applyBorder="1" applyAlignment="1">
      <alignment horizontal="center" vertical="center" wrapText="1"/>
      <protection/>
    </xf>
    <xf numFmtId="2" fontId="22" fillId="8" borderId="58" xfId="58" applyNumberFormat="1" applyFont="1" applyFill="1" applyBorder="1" applyAlignment="1">
      <alignment horizontal="center" vertical="center" wrapText="1"/>
      <protection/>
    </xf>
    <xf numFmtId="2" fontId="22" fillId="8" borderId="10" xfId="58" applyNumberFormat="1" applyFont="1" applyFill="1" applyBorder="1" applyAlignment="1">
      <alignment horizontal="center" vertical="center" wrapText="1"/>
      <protection/>
    </xf>
    <xf numFmtId="2" fontId="10" fillId="8" borderId="10" xfId="59" applyNumberFormat="1" applyFont="1" applyFill="1" applyBorder="1" applyAlignment="1">
      <alignment horizontal="center" vertical="center" wrapText="1"/>
      <protection/>
    </xf>
    <xf numFmtId="2" fontId="10" fillId="8" borderId="59" xfId="59" applyNumberFormat="1" applyFont="1" applyFill="1" applyBorder="1" applyAlignment="1">
      <alignment horizontal="center" vertical="center" wrapText="1"/>
      <protection/>
    </xf>
    <xf numFmtId="0" fontId="1" fillId="8" borderId="58" xfId="55" applyFont="1" applyFill="1" applyBorder="1" applyAlignment="1">
      <alignment vertical="center" wrapText="1"/>
      <protection/>
    </xf>
    <xf numFmtId="0" fontId="1" fillId="8" borderId="10" xfId="55" applyFont="1" applyFill="1" applyBorder="1" applyAlignment="1">
      <alignment vertical="center" wrapText="1"/>
      <protection/>
    </xf>
    <xf numFmtId="0" fontId="1" fillId="8" borderId="59" xfId="55" applyFont="1" applyFill="1" applyBorder="1" applyAlignment="1">
      <alignment vertical="center" wrapText="1"/>
      <protection/>
    </xf>
    <xf numFmtId="0" fontId="65" fillId="0" borderId="0" xfId="55" applyFont="1" applyAlignment="1">
      <alignment horizontal="left" vertical="center" wrapText="1"/>
      <protection/>
    </xf>
    <xf numFmtId="0" fontId="9" fillId="0" borderId="73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2" fontId="22" fillId="0" borderId="58" xfId="58" applyNumberFormat="1" applyFont="1" applyFill="1" applyBorder="1" applyAlignment="1">
      <alignment horizontal="center" vertical="center" wrapText="1"/>
      <protection/>
    </xf>
    <xf numFmtId="2" fontId="22" fillId="0" borderId="10" xfId="58" applyNumberFormat="1" applyFont="1" applyFill="1" applyBorder="1" applyAlignment="1">
      <alignment horizontal="center" vertical="center" wrapText="1"/>
      <protection/>
    </xf>
    <xf numFmtId="2" fontId="22" fillId="0" borderId="59" xfId="58" applyNumberFormat="1" applyFont="1" applyFill="1" applyBorder="1" applyAlignment="1">
      <alignment horizontal="center" vertical="center" wrapText="1"/>
      <protection/>
    </xf>
    <xf numFmtId="0" fontId="9" fillId="0" borderId="58" xfId="55" applyFont="1" applyBorder="1" applyAlignment="1">
      <alignment horizontal="center" vertical="center" wrapText="1"/>
      <protection/>
    </xf>
    <xf numFmtId="0" fontId="9" fillId="0" borderId="96" xfId="55" applyFont="1" applyBorder="1" applyAlignment="1">
      <alignment horizontal="center" vertical="center" wrapText="1"/>
      <protection/>
    </xf>
    <xf numFmtId="0" fontId="9" fillId="24" borderId="95" xfId="58" applyFont="1" applyFill="1" applyBorder="1" applyAlignment="1">
      <alignment horizontal="center" vertical="center" wrapText="1"/>
      <protection/>
    </xf>
    <xf numFmtId="0" fontId="9" fillId="24" borderId="94" xfId="58" applyFont="1" applyFill="1" applyBorder="1" applyAlignment="1">
      <alignment horizontal="center" vertical="center" wrapText="1"/>
      <protection/>
    </xf>
    <xf numFmtId="0" fontId="9" fillId="24" borderId="62" xfId="58" applyFont="1" applyFill="1" applyBorder="1" applyAlignment="1">
      <alignment horizontal="center" vertical="center" wrapText="1"/>
      <protection/>
    </xf>
    <xf numFmtId="1" fontId="9" fillId="24" borderId="95" xfId="58" applyNumberFormat="1" applyFont="1" applyFill="1" applyBorder="1" applyAlignment="1">
      <alignment horizontal="center" vertical="center" wrapText="1"/>
      <protection/>
    </xf>
    <xf numFmtId="1" fontId="9" fillId="24" borderId="62" xfId="58" applyNumberFormat="1" applyFont="1" applyFill="1" applyBorder="1" applyAlignment="1">
      <alignment horizontal="center" vertical="center" wrapText="1"/>
      <protection/>
    </xf>
    <xf numFmtId="2" fontId="22" fillId="8" borderId="95" xfId="58" applyNumberFormat="1" applyFont="1" applyFill="1" applyBorder="1" applyAlignment="1">
      <alignment horizontal="center" vertical="center" wrapText="1"/>
      <protection/>
    </xf>
    <xf numFmtId="2" fontId="22" fillId="8" borderId="94" xfId="58" applyNumberFormat="1" applyFont="1" applyFill="1" applyBorder="1" applyAlignment="1">
      <alignment horizontal="center" vertical="center" wrapText="1"/>
      <protection/>
    </xf>
    <xf numFmtId="2" fontId="22" fillId="8" borderId="62" xfId="58" applyNumberFormat="1" applyFont="1" applyFill="1" applyBorder="1" applyAlignment="1">
      <alignment horizontal="center" vertical="center" wrapText="1"/>
      <protection/>
    </xf>
    <xf numFmtId="2" fontId="10" fillId="8" borderId="95" xfId="59" applyNumberFormat="1" applyFont="1" applyFill="1" applyBorder="1" applyAlignment="1">
      <alignment horizontal="center" vertical="center" wrapText="1"/>
      <protection/>
    </xf>
    <xf numFmtId="2" fontId="10" fillId="8" borderId="62" xfId="59" applyNumberFormat="1" applyFont="1" applyFill="1" applyBorder="1" applyAlignment="1">
      <alignment horizontal="center" vertical="center" wrapText="1"/>
      <protection/>
    </xf>
    <xf numFmtId="2" fontId="22" fillId="0" borderId="21" xfId="58" applyNumberFormat="1" applyFont="1" applyFill="1" applyBorder="1" applyAlignment="1">
      <alignment horizontal="center" vertical="center" wrapText="1"/>
      <protection/>
    </xf>
    <xf numFmtId="2" fontId="22" fillId="0" borderId="44" xfId="58" applyNumberFormat="1" applyFont="1" applyFill="1" applyBorder="1" applyAlignment="1">
      <alignment horizontal="center" vertical="center" wrapText="1"/>
      <protection/>
    </xf>
    <xf numFmtId="2" fontId="22" fillId="0" borderId="86" xfId="58" applyNumberFormat="1" applyFont="1" applyFill="1" applyBorder="1" applyAlignment="1">
      <alignment horizontal="center" vertical="center" wrapText="1"/>
      <protection/>
    </xf>
    <xf numFmtId="2" fontId="22" fillId="0" borderId="100" xfId="58" applyNumberFormat="1" applyFont="1" applyFill="1" applyBorder="1" applyAlignment="1">
      <alignment horizontal="center" vertical="center" wrapText="1"/>
      <protection/>
    </xf>
    <xf numFmtId="2" fontId="22" fillId="0" borderId="85" xfId="58" applyNumberFormat="1" applyFont="1" applyFill="1" applyBorder="1" applyAlignment="1">
      <alignment horizontal="center" vertical="center" wrapText="1"/>
      <protection/>
    </xf>
    <xf numFmtId="2" fontId="22" fillId="0" borderId="61" xfId="58" applyNumberFormat="1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1" fillId="0" borderId="103" xfId="0" applyNumberFormat="1" applyFont="1" applyBorder="1" applyAlignment="1" applyProtection="1">
      <alignment horizontal="center" vertical="center" wrapText="1"/>
      <protection locked="0"/>
    </xf>
    <xf numFmtId="165" fontId="1" fillId="0" borderId="104" xfId="0" applyNumberFormat="1" applyFont="1" applyBorder="1" applyAlignment="1" applyProtection="1">
      <alignment horizontal="center" vertical="center" wrapText="1"/>
      <protection locked="0"/>
    </xf>
    <xf numFmtId="165" fontId="9" fillId="0" borderId="103" xfId="0" applyNumberFormat="1" applyFont="1" applyBorder="1" applyAlignment="1" applyProtection="1">
      <alignment horizontal="center" vertical="center" wrapText="1"/>
      <protection locked="0"/>
    </xf>
    <xf numFmtId="165" fontId="9" fillId="0" borderId="104" xfId="0" applyNumberFormat="1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5" fillId="0" borderId="103" xfId="0" applyFont="1" applyBorder="1" applyAlignment="1" applyProtection="1">
      <alignment horizontal="center" vertical="center" wrapText="1"/>
      <protection locked="0"/>
    </xf>
    <xf numFmtId="0" fontId="25" fillId="0" borderId="104" xfId="0" applyFont="1" applyBorder="1" applyAlignment="1" applyProtection="1">
      <alignment horizontal="center" vertical="center" wrapText="1"/>
      <protection locked="0"/>
    </xf>
    <xf numFmtId="165" fontId="1" fillId="0" borderId="103" xfId="0" applyNumberFormat="1" applyFont="1" applyBorder="1" applyAlignment="1" applyProtection="1">
      <alignment horizontal="left" vertical="center" wrapText="1"/>
      <protection locked="0"/>
    </xf>
    <xf numFmtId="165" fontId="1" fillId="0" borderId="104" xfId="0" applyNumberFormat="1" applyFont="1" applyBorder="1" applyAlignment="1" applyProtection="1">
      <alignment horizontal="left" vertical="center" wrapText="1"/>
      <protection locked="0"/>
    </xf>
    <xf numFmtId="165" fontId="24" fillId="0" borderId="105" xfId="0" applyNumberFormat="1" applyFont="1" applyBorder="1" applyAlignment="1" applyProtection="1">
      <alignment horizontal="center" vertical="center" wrapText="1"/>
      <protection locked="0"/>
    </xf>
    <xf numFmtId="165" fontId="24" fillId="0" borderId="74" xfId="0" applyNumberFormat="1" applyFont="1" applyBorder="1" applyAlignment="1" applyProtection="1">
      <alignment horizontal="center" vertical="center" wrapText="1"/>
      <protection locked="0"/>
    </xf>
    <xf numFmtId="165" fontId="24" fillId="0" borderId="75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165" fontId="9" fillId="0" borderId="106" xfId="0" applyNumberFormat="1" applyFont="1" applyBorder="1" applyAlignment="1" applyProtection="1">
      <alignment horizontal="center" vertical="center" wrapText="1"/>
      <protection locked="0"/>
    </xf>
    <xf numFmtId="165" fontId="9" fillId="0" borderId="107" xfId="0" applyNumberFormat="1" applyFont="1" applyBorder="1" applyAlignment="1" applyProtection="1">
      <alignment horizontal="center" vertical="center" wrapText="1"/>
      <protection locked="0"/>
    </xf>
    <xf numFmtId="0" fontId="1" fillId="0" borderId="81" xfId="55" applyFont="1" applyBorder="1" applyAlignment="1" applyProtection="1">
      <alignment horizontal="left" vertical="center" wrapText="1"/>
      <protection locked="0"/>
    </xf>
    <xf numFmtId="0" fontId="1" fillId="0" borderId="51" xfId="55" applyFont="1" applyBorder="1" applyAlignment="1" applyProtection="1">
      <alignment horizontal="left" vertical="center" wrapText="1"/>
      <protection locked="0"/>
    </xf>
    <xf numFmtId="0" fontId="1" fillId="0" borderId="100" xfId="55" applyFont="1" applyBorder="1" applyAlignment="1">
      <alignment horizontal="left" vertical="center" wrapText="1"/>
      <protection/>
    </xf>
    <xf numFmtId="0" fontId="1" fillId="0" borderId="85" xfId="55" applyFont="1" applyBorder="1" applyAlignment="1">
      <alignment horizontal="left" vertical="center" wrapText="1"/>
      <protection/>
    </xf>
    <xf numFmtId="0" fontId="1" fillId="0" borderId="0" xfId="55" applyFont="1" applyBorder="1" applyAlignment="1">
      <alignment vertical="center" wrapText="1"/>
      <protection/>
    </xf>
    <xf numFmtId="0" fontId="9" fillId="0" borderId="48" xfId="55" applyFont="1" applyBorder="1" applyAlignment="1">
      <alignment horizontal="left" vertical="center" wrapText="1"/>
      <protection/>
    </xf>
    <xf numFmtId="0" fontId="9" fillId="0" borderId="49" xfId="55" applyFont="1" applyBorder="1" applyAlignment="1">
      <alignment horizontal="left" vertical="center" wrapText="1"/>
      <protection/>
    </xf>
    <xf numFmtId="0" fontId="1" fillId="0" borderId="56" xfId="55" applyFont="1" applyBorder="1" applyAlignment="1">
      <alignment horizontal="left" vertical="center" wrapText="1"/>
      <protection/>
    </xf>
    <xf numFmtId="0" fontId="1" fillId="0" borderId="57" xfId="55" applyFont="1" applyBorder="1" applyAlignment="1">
      <alignment horizontal="left" vertical="center" wrapText="1"/>
      <protection/>
    </xf>
    <xf numFmtId="0" fontId="1" fillId="0" borderId="64" xfId="55" applyFont="1" applyBorder="1" applyAlignment="1" applyProtection="1">
      <alignment horizontal="left" vertical="center" wrapText="1"/>
      <protection locked="0"/>
    </xf>
    <xf numFmtId="0" fontId="1" fillId="0" borderId="12" xfId="55" applyFont="1" applyBorder="1" applyAlignment="1" applyProtection="1">
      <alignment horizontal="left" vertical="center" wrapText="1"/>
      <protection locked="0"/>
    </xf>
    <xf numFmtId="0" fontId="9" fillId="24" borderId="108" xfId="58" applyFont="1" applyFill="1" applyBorder="1" applyAlignment="1">
      <alignment horizontal="center" vertical="center" wrapText="1"/>
      <protection/>
    </xf>
    <xf numFmtId="0" fontId="9" fillId="24" borderId="109" xfId="58" applyFont="1" applyFill="1" applyBorder="1" applyAlignment="1">
      <alignment horizontal="center" vertical="center" wrapText="1"/>
      <protection/>
    </xf>
    <xf numFmtId="0" fontId="9" fillId="24" borderId="110" xfId="58" applyFont="1" applyFill="1" applyBorder="1" applyAlignment="1">
      <alignment horizontal="center" vertical="center" wrapText="1"/>
      <protection/>
    </xf>
    <xf numFmtId="2" fontId="22" fillId="8" borderId="100" xfId="58" applyNumberFormat="1" applyFont="1" applyFill="1" applyBorder="1" applyAlignment="1">
      <alignment horizontal="center" vertical="center"/>
      <protection/>
    </xf>
    <xf numFmtId="2" fontId="22" fillId="8" borderId="85" xfId="58" applyNumberFormat="1" applyFont="1" applyFill="1" applyBorder="1" applyAlignment="1">
      <alignment horizontal="center" vertical="center"/>
      <protection/>
    </xf>
    <xf numFmtId="2" fontId="22" fillId="8" borderId="14" xfId="58" applyNumberFormat="1" applyFont="1" applyFill="1" applyBorder="1" applyAlignment="1">
      <alignment horizontal="center" vertical="center"/>
      <protection/>
    </xf>
    <xf numFmtId="2" fontId="22" fillId="0" borderId="15" xfId="58" applyNumberFormat="1" applyFont="1" applyFill="1" applyBorder="1" applyAlignment="1">
      <alignment horizontal="center" vertical="center"/>
      <protection/>
    </xf>
    <xf numFmtId="0" fontId="1" fillId="0" borderId="87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3" fontId="1" fillId="0" borderId="56" xfId="55" applyNumberFormat="1" applyFont="1" applyBorder="1" applyAlignment="1">
      <alignment horizontal="left" vertical="center" wrapText="1"/>
      <protection/>
    </xf>
    <xf numFmtId="3" fontId="1" fillId="0" borderId="58" xfId="55" applyNumberFormat="1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9" fillId="0" borderId="52" xfId="55" applyFont="1" applyBorder="1" applyAlignment="1">
      <alignment horizontal="center" vertical="center" wrapText="1"/>
      <protection/>
    </xf>
    <xf numFmtId="0" fontId="9" fillId="0" borderId="53" xfId="55" applyFont="1" applyBorder="1" applyAlignment="1">
      <alignment horizontal="center" vertical="center" wrapText="1"/>
      <protection/>
    </xf>
    <xf numFmtId="0" fontId="63" fillId="0" borderId="0" xfId="55" applyFont="1" applyAlignment="1">
      <alignment horizontal="justify" vertical="center" wrapText="1"/>
      <protection/>
    </xf>
    <xf numFmtId="0" fontId="1" fillId="0" borderId="56" xfId="55" applyFont="1" applyBorder="1" applyAlignment="1" applyProtection="1">
      <alignment horizontal="left" vertical="center" wrapText="1"/>
      <protection locked="0"/>
    </xf>
    <xf numFmtId="0" fontId="1" fillId="0" borderId="57" xfId="55" applyFont="1" applyBorder="1" applyAlignment="1" applyProtection="1">
      <alignment horizontal="left" vertical="center" wrapText="1"/>
      <protection locked="0"/>
    </xf>
    <xf numFmtId="0" fontId="1" fillId="0" borderId="0" xfId="0" applyFont="1" applyAlignment="1" quotePrefix="1">
      <alignment horizontal="left" vertical="center"/>
    </xf>
    <xf numFmtId="0" fontId="9" fillId="24" borderId="108" xfId="59" applyFont="1" applyFill="1" applyBorder="1" applyAlignment="1" applyProtection="1">
      <alignment horizontal="center" vertical="center" wrapText="1"/>
      <protection/>
    </xf>
    <xf numFmtId="0" fontId="9" fillId="24" borderId="109" xfId="59" applyFont="1" applyFill="1" applyBorder="1" applyAlignment="1" applyProtection="1">
      <alignment horizontal="center" vertical="center" wrapText="1"/>
      <protection/>
    </xf>
    <xf numFmtId="1" fontId="22" fillId="8" borderId="73" xfId="59" applyNumberFormat="1" applyFont="1" applyFill="1" applyBorder="1" applyAlignment="1" applyProtection="1">
      <alignment horizontal="center" vertical="center"/>
      <protection/>
    </xf>
    <xf numFmtId="1" fontId="22" fillId="8" borderId="60" xfId="59" applyNumberFormat="1" applyFont="1" applyFill="1" applyBorder="1" applyAlignment="1" applyProtection="1">
      <alignment horizontal="center" vertical="center"/>
      <protection/>
    </xf>
    <xf numFmtId="2" fontId="22" fillId="8" borderId="98" xfId="59" applyNumberFormat="1" applyFont="1" applyFill="1" applyBorder="1" applyAlignment="1" applyProtection="1">
      <alignment horizontal="center" vertical="center"/>
      <protection/>
    </xf>
    <xf numFmtId="2" fontId="22" fillId="8" borderId="66" xfId="59" applyNumberFormat="1" applyFont="1" applyFill="1" applyBorder="1" applyAlignment="1" applyProtection="1">
      <alignment horizontal="center" vertical="center"/>
      <protection/>
    </xf>
    <xf numFmtId="2" fontId="22" fillId="8" borderId="65" xfId="59" applyNumberFormat="1" applyFont="1" applyFill="1" applyBorder="1" applyAlignment="1" applyProtection="1">
      <alignment horizontal="center" vertical="center" wrapText="1"/>
      <protection/>
    </xf>
    <xf numFmtId="2" fontId="22" fillId="8" borderId="66" xfId="59" applyNumberFormat="1" applyFont="1" applyFill="1" applyBorder="1" applyAlignment="1" applyProtection="1">
      <alignment horizontal="center" vertical="center" wrapText="1"/>
      <protection/>
    </xf>
    <xf numFmtId="2" fontId="22" fillId="8" borderId="99" xfId="59" applyNumberFormat="1" applyFont="1" applyFill="1" applyBorder="1" applyAlignment="1" applyProtection="1">
      <alignment horizontal="center" vertical="center" wrapText="1"/>
      <protection/>
    </xf>
    <xf numFmtId="0" fontId="9" fillId="0" borderId="18" xfId="62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9" fillId="0" borderId="30" xfId="62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8" borderId="96" xfId="0" applyFont="1" applyFill="1" applyBorder="1" applyAlignment="1">
      <alignment horizontal="center" vertical="center"/>
    </xf>
    <xf numFmtId="0" fontId="9" fillId="8" borderId="60" xfId="0" applyFont="1" applyFill="1" applyBorder="1" applyAlignment="1">
      <alignment horizontal="center" vertical="center"/>
    </xf>
    <xf numFmtId="0" fontId="9" fillId="8" borderId="58" xfId="0" applyFont="1" applyFill="1" applyBorder="1" applyAlignment="1">
      <alignment horizontal="center" vertical="center"/>
    </xf>
    <xf numFmtId="0" fontId="9" fillId="8" borderId="59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9" fillId="24" borderId="95" xfId="59" applyFont="1" applyFill="1" applyBorder="1" applyAlignment="1">
      <alignment horizontal="center" vertical="center" wrapText="1"/>
      <protection/>
    </xf>
    <xf numFmtId="0" fontId="9" fillId="24" borderId="94" xfId="59" applyFont="1" applyFill="1" applyBorder="1" applyAlignment="1">
      <alignment horizontal="center" vertical="center" wrapText="1"/>
      <protection/>
    </xf>
    <xf numFmtId="0" fontId="9" fillId="24" borderId="62" xfId="59" applyFont="1" applyFill="1" applyBorder="1" applyAlignment="1">
      <alignment horizontal="center" vertical="center" wrapText="1"/>
      <protection/>
    </xf>
    <xf numFmtId="1" fontId="22" fillId="8" borderId="95" xfId="59" applyNumberFormat="1" applyFont="1" applyFill="1" applyBorder="1" applyAlignment="1">
      <alignment horizontal="center" vertical="center"/>
      <protection/>
    </xf>
    <xf numFmtId="1" fontId="22" fillId="8" borderId="62" xfId="59" applyNumberFormat="1" applyFont="1" applyFill="1" applyBorder="1" applyAlignment="1">
      <alignment horizontal="center" vertical="center"/>
      <protection/>
    </xf>
    <xf numFmtId="2" fontId="22" fillId="8" borderId="95" xfId="59" applyNumberFormat="1" applyFont="1" applyFill="1" applyBorder="1" applyAlignment="1">
      <alignment horizontal="center" vertical="center"/>
      <protection/>
    </xf>
    <xf numFmtId="2" fontId="22" fillId="8" borderId="94" xfId="59" applyNumberFormat="1" applyFont="1" applyFill="1" applyBorder="1" applyAlignment="1">
      <alignment horizontal="center" vertical="center"/>
      <protection/>
    </xf>
    <xf numFmtId="2" fontId="22" fillId="8" borderId="62" xfId="59" applyNumberFormat="1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8" fillId="0" borderId="44" xfId="63" applyFont="1" applyFill="1" applyBorder="1" applyAlignment="1">
      <alignment horizontal="center" vertical="center" wrapText="1"/>
      <protection/>
    </xf>
    <xf numFmtId="0" fontId="8" fillId="0" borderId="86" xfId="63" applyFont="1" applyFill="1" applyBorder="1" applyAlignment="1">
      <alignment horizontal="center" vertical="center" wrapText="1"/>
      <protection/>
    </xf>
    <xf numFmtId="0" fontId="9" fillId="0" borderId="100" xfId="63" applyFont="1" applyFill="1" applyBorder="1" applyAlignment="1">
      <alignment horizontal="center" vertical="center" wrapText="1"/>
      <protection/>
    </xf>
    <xf numFmtId="0" fontId="9" fillId="0" borderId="85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4" fontId="1" fillId="0" borderId="100" xfId="63" applyNumberFormat="1" applyFont="1" applyBorder="1" applyAlignment="1">
      <alignment horizontal="center" vertical="center"/>
      <protection/>
    </xf>
    <xf numFmtId="4" fontId="1" fillId="0" borderId="85" xfId="63" applyNumberFormat="1" applyFont="1" applyBorder="1" applyAlignment="1">
      <alignment horizontal="center" vertical="center"/>
      <protection/>
    </xf>
    <xf numFmtId="4" fontId="1" fillId="0" borderId="14" xfId="63" applyNumberFormat="1" applyFont="1" applyBorder="1" applyAlignment="1">
      <alignment horizontal="center" vertical="center"/>
      <protection/>
    </xf>
    <xf numFmtId="0" fontId="1" fillId="0" borderId="13" xfId="63" applyNumberFormat="1" applyFont="1" applyBorder="1" applyAlignment="1" applyProtection="1">
      <alignment horizontal="center" vertical="center"/>
      <protection locked="0"/>
    </xf>
    <xf numFmtId="0" fontId="1" fillId="0" borderId="14" xfId="63" applyNumberFormat="1" applyFont="1" applyBorder="1" applyAlignment="1" applyProtection="1">
      <alignment horizontal="center" vertical="center"/>
      <protection locked="0"/>
    </xf>
    <xf numFmtId="4" fontId="1" fillId="0" borderId="13" xfId="63" applyNumberFormat="1" applyFont="1" applyFill="1" applyBorder="1" applyAlignment="1">
      <alignment horizontal="center" vertical="center" wrapText="1"/>
      <protection/>
    </xf>
    <xf numFmtId="4" fontId="1" fillId="0" borderId="85" xfId="63" applyNumberFormat="1" applyFont="1" applyFill="1" applyBorder="1" applyAlignment="1">
      <alignment horizontal="center" vertical="center" wrapText="1"/>
      <protection/>
    </xf>
    <xf numFmtId="4" fontId="1" fillId="0" borderId="14" xfId="63" applyNumberFormat="1" applyFont="1" applyFill="1" applyBorder="1" applyAlignment="1">
      <alignment horizontal="center" vertical="center" wrapText="1"/>
      <protection/>
    </xf>
    <xf numFmtId="4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85" xfId="63" applyNumberFormat="1" applyFont="1" applyBorder="1" applyAlignment="1" applyProtection="1">
      <alignment horizontal="center" vertical="center"/>
      <protection locked="0"/>
    </xf>
    <xf numFmtId="0" fontId="1" fillId="0" borderId="61" xfId="63" applyNumberFormat="1" applyFont="1" applyBorder="1" applyAlignment="1" applyProtection="1">
      <alignment horizontal="center" vertical="center"/>
      <protection locked="0"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0" fontId="1" fillId="0" borderId="14" xfId="63" applyNumberFormat="1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57" xfId="63" applyFont="1" applyFill="1" applyBorder="1" applyAlignment="1">
      <alignment horizontal="center" vertical="center" wrapText="1"/>
      <protection/>
    </xf>
    <xf numFmtId="0" fontId="8" fillId="0" borderId="58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59" xfId="63" applyFont="1" applyFill="1" applyBorder="1" applyAlignment="1">
      <alignment horizontal="center" vertical="center" wrapText="1"/>
      <protection/>
    </xf>
    <xf numFmtId="0" fontId="9" fillId="0" borderId="58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0" fontId="9" fillId="0" borderId="84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59" xfId="63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6" xfId="63" applyNumberFormat="1" applyFont="1" applyFill="1" applyBorder="1" applyAlignment="1">
      <alignment horizontal="center" vertical="center" wrapText="1"/>
      <protection/>
    </xf>
    <xf numFmtId="0" fontId="1" fillId="0" borderId="95" xfId="63" applyNumberFormat="1" applyFont="1" applyBorder="1" applyAlignment="1" applyProtection="1">
      <alignment horizontal="center" vertical="center"/>
      <protection locked="0"/>
    </xf>
    <xf numFmtId="0" fontId="1" fillId="0" borderId="62" xfId="63" applyNumberFormat="1" applyFont="1" applyBorder="1" applyAlignment="1" applyProtection="1">
      <alignment horizontal="center" vertical="center"/>
      <protection locked="0"/>
    </xf>
    <xf numFmtId="0" fontId="9" fillId="0" borderId="56" xfId="63" applyFont="1" applyFill="1" applyBorder="1" applyAlignment="1">
      <alignment horizontal="center" vertical="center" wrapText="1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0" fontId="9" fillId="0" borderId="64" xfId="63" applyFont="1" applyFill="1" applyBorder="1" applyAlignment="1">
      <alignment horizontal="center" vertical="center" wrapText="1"/>
      <protection/>
    </xf>
    <xf numFmtId="0" fontId="1" fillId="0" borderId="100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113" xfId="0" applyFont="1" applyFill="1" applyBorder="1" applyAlignment="1">
      <alignment horizontal="center" vertical="center"/>
    </xf>
    <xf numFmtId="0" fontId="10" fillId="8" borderId="6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2" fontId="10" fillId="8" borderId="95" xfId="0" applyNumberFormat="1" applyFont="1" applyFill="1" applyBorder="1" applyAlignment="1">
      <alignment horizontal="center" vertical="center"/>
    </xf>
    <xf numFmtId="2" fontId="10" fillId="8" borderId="94" xfId="0" applyNumberFormat="1" applyFont="1" applyFill="1" applyBorder="1" applyAlignment="1">
      <alignment horizontal="center" vertical="center"/>
    </xf>
    <xf numFmtId="2" fontId="10" fillId="8" borderId="6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1" fillId="0" borderId="1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2" fontId="22" fillId="8" borderId="100" xfId="58" applyNumberFormat="1" applyFont="1" applyFill="1" applyBorder="1" applyAlignment="1">
      <alignment horizontal="center" vertical="center" wrapText="1"/>
      <protection/>
    </xf>
    <xf numFmtId="2" fontId="22" fillId="8" borderId="85" xfId="58" applyNumberFormat="1" applyFont="1" applyFill="1" applyBorder="1" applyAlignment="1">
      <alignment horizontal="center" vertical="center" wrapText="1"/>
      <protection/>
    </xf>
    <xf numFmtId="2" fontId="22" fillId="8" borderId="14" xfId="58" applyNumberFormat="1" applyFont="1" applyFill="1" applyBorder="1" applyAlignment="1">
      <alignment horizontal="center" vertical="center" wrapText="1"/>
      <protection/>
    </xf>
    <xf numFmtId="2" fontId="22" fillId="0" borderId="100" xfId="58" applyNumberFormat="1" applyFont="1" applyFill="1" applyBorder="1" applyAlignment="1">
      <alignment horizontal="center" vertical="center"/>
      <protection/>
    </xf>
    <xf numFmtId="2" fontId="22" fillId="0" borderId="85" xfId="58" applyNumberFormat="1" applyFont="1" applyFill="1" applyBorder="1" applyAlignment="1">
      <alignment horizontal="center" vertical="center"/>
      <protection/>
    </xf>
    <xf numFmtId="2" fontId="22" fillId="0" borderId="61" xfId="58" applyNumberFormat="1" applyFont="1" applyFill="1" applyBorder="1" applyAlignment="1">
      <alignment horizontal="center" vertical="center"/>
      <protection/>
    </xf>
    <xf numFmtId="0" fontId="9" fillId="0" borderId="10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/>
    </xf>
    <xf numFmtId="2" fontId="22" fillId="0" borderId="95" xfId="58" applyNumberFormat="1" applyFont="1" applyFill="1" applyBorder="1" applyAlignment="1">
      <alignment horizontal="center" vertical="center"/>
      <protection/>
    </xf>
    <xf numFmtId="2" fontId="22" fillId="0" borderId="94" xfId="58" applyNumberFormat="1" applyFont="1" applyFill="1" applyBorder="1" applyAlignment="1">
      <alignment horizontal="center" vertical="center"/>
      <protection/>
    </xf>
    <xf numFmtId="2" fontId="22" fillId="0" borderId="62" xfId="58" applyNumberFormat="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1" fillId="0" borderId="85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" fontId="56" fillId="8" borderId="58" xfId="60" applyNumberFormat="1" applyFont="1" applyFill="1" applyBorder="1" applyAlignment="1">
      <alignment horizontal="left" vertical="center"/>
      <protection/>
    </xf>
    <xf numFmtId="2" fontId="56" fillId="8" borderId="10" xfId="60" applyNumberFormat="1" applyFont="1" applyFill="1" applyBorder="1" applyAlignment="1">
      <alignment horizontal="left" vertical="center"/>
      <protection/>
    </xf>
    <xf numFmtId="2" fontId="56" fillId="8" borderId="59" xfId="60" applyNumberFormat="1" applyFont="1" applyFill="1" applyBorder="1" applyAlignment="1">
      <alignment horizontal="left" vertical="center"/>
      <protection/>
    </xf>
    <xf numFmtId="3" fontId="9" fillId="8" borderId="46" xfId="0" applyNumberFormat="1" applyFont="1" applyFill="1" applyBorder="1" applyAlignment="1" applyProtection="1">
      <alignment horizontal="center" vertical="center"/>
      <protection/>
    </xf>
    <xf numFmtId="3" fontId="9" fillId="8" borderId="36" xfId="0" applyNumberFormat="1" applyFont="1" applyFill="1" applyBorder="1" applyAlignment="1" applyProtection="1">
      <alignment horizontal="center" vertical="center"/>
      <protection/>
    </xf>
    <xf numFmtId="3" fontId="9" fillId="8" borderId="37" xfId="0" applyNumberFormat="1" applyFont="1" applyFill="1" applyBorder="1" applyAlignment="1" applyProtection="1">
      <alignment horizontal="center" vertical="center"/>
      <protection/>
    </xf>
    <xf numFmtId="165" fontId="9" fillId="8" borderId="60" xfId="61" applyNumberFormat="1" applyFont="1" applyFill="1" applyBorder="1" applyAlignment="1" applyProtection="1">
      <alignment horizontal="center" vertical="center" wrapText="1"/>
      <protection/>
    </xf>
    <xf numFmtId="165" fontId="1" fillId="8" borderId="55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381000</xdr:colOff>
      <xdr:row>2</xdr:row>
      <xdr:rowOff>104775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647700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647700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104775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714375</xdr:colOff>
      <xdr:row>2</xdr:row>
      <xdr:rowOff>104775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65</xdr:row>
      <xdr:rowOff>85725</xdr:rowOff>
    </xdr:from>
    <xdr:ext cx="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943850" y="17868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885825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828675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723900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PAIF\2014\PLANTILLAS\BORRADORES\Borradores\CONSOLIDAN\Modelo%20PAIF%202014%20ORDINARIO%20NO%20CONSOLID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PAIF\2013\RECEPCI&#211;N%20PAIF%202013\FUNDACIONES\FIFEDE\FIFEDE%20PRESUPUESTO%202013\Modelo%20PAIF%20FIFEDE%202013%201211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PAIF\2016\2%20RECEPCI&#211;N%20PAIF%202016\4%20FUNDACIONES\F.1%20BIOAVANCE\1%20OUTLOOK%202016\10-11-2015\PAIF%202016%20FUNDACIONES%20(MODELO%20N&#186;%203)%20T.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  <sheetName val="Hoja1"/>
      <sheetName val="COMPROBACIÓN"/>
      <sheetName val="PRESUPUESTO PYG"/>
      <sheetName val="PyG"/>
      <sheetName val="Inv. NO FIN."/>
      <sheetName val="Inv. FINANC"/>
      <sheetName val="Inf. Adic. Cta PyG"/>
      <sheetName val="Estado de la deuda"/>
      <sheetName val="Deuda a L.P."/>
      <sheetName val="Deuda a C.P."/>
      <sheetName val="Regla de gasto"/>
      <sheetName val="Estabilidad"/>
    </sheetNames>
    <sheetDataSet>
      <sheetData sheetId="3">
        <row r="47">
          <cell r="D47">
            <v>0</v>
          </cell>
        </row>
      </sheetData>
      <sheetData sheetId="4">
        <row r="7">
          <cell r="D7">
            <v>0</v>
          </cell>
          <cell r="E7">
            <v>0</v>
          </cell>
        </row>
        <row r="16">
          <cell r="B16" t="str">
            <v>          b.1.1.) A la Entidad Local o a sus unidades dependientes.(1)</v>
          </cell>
        </row>
        <row r="17">
          <cell r="B17" t="str">
            <v>          b.1.2.) A otras Administraciones Públicas.(1)</v>
          </cell>
        </row>
        <row r="18">
          <cell r="B18" t="str">
            <v>          b.1.3.) A empresas y Entes Públicos.(1)</v>
          </cell>
        </row>
        <row r="19">
          <cell r="B19" t="str">
            <v>          b.2.) Al sector privado</v>
          </cell>
        </row>
      </sheetData>
      <sheetData sheetId="5">
        <row r="19">
          <cell r="C19">
            <v>0</v>
          </cell>
          <cell r="D19">
            <v>0</v>
          </cell>
          <cell r="E19">
            <v>0</v>
          </cell>
        </row>
        <row r="42">
          <cell r="C42">
            <v>114408.09</v>
          </cell>
          <cell r="D42">
            <v>182428.16999999998</v>
          </cell>
          <cell r="E42">
            <v>191016.21</v>
          </cell>
        </row>
      </sheetData>
      <sheetData sheetId="6">
        <row r="43">
          <cell r="C43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</sheetData>
      <sheetData sheetId="9"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J21">
            <v>0</v>
          </cell>
        </row>
      </sheetData>
      <sheetData sheetId="10">
        <row r="14">
          <cell r="F14">
            <v>0</v>
          </cell>
          <cell r="I14">
            <v>0</v>
          </cell>
        </row>
        <row r="21">
          <cell r="F21">
            <v>0</v>
          </cell>
          <cell r="I21">
            <v>0</v>
          </cell>
        </row>
        <row r="33">
          <cell r="F33">
            <v>0</v>
          </cell>
          <cell r="I33">
            <v>0</v>
          </cell>
        </row>
        <row r="40">
          <cell r="F40">
            <v>0</v>
          </cell>
          <cell r="I40">
            <v>0</v>
          </cell>
        </row>
      </sheetData>
      <sheetData sheetId="15">
        <row r="24">
          <cell r="M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COMPROBACIÓN"/>
      <sheetName val="PRESUPUESTO"/>
      <sheetName val="PRESUPUESTO CPYG"/>
      <sheetName val="CPYG"/>
      <sheetName val="ACTIVO"/>
      <sheetName val="PASIVO"/>
      <sheetName val="Inversiones reales"/>
      <sheetName val="EP4 NO FIN"/>
      <sheetName val="EP4 P FIN"/>
      <sheetName val="No rellenar EP-5 "/>
      <sheetName val="EP-5"/>
      <sheetName val="Estado de situación de la deuda"/>
      <sheetName val="EP-6"/>
      <sheetName val="EP-7-A "/>
      <sheetName val="EP7 A"/>
      <sheetName val="EP-7-B"/>
      <sheetName val="EP-8"/>
      <sheetName val="EP-9"/>
      <sheetName val="EP-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GANOS DE GOBIERNO"/>
      <sheetName val="FINANCIACION"/>
      <sheetName val="PARTICIP. DOTAC.FUNDACIONAL"/>
      <sheetName val="COMPROBACIÓN"/>
      <sheetName val="PRESUPUESTO"/>
      <sheetName val="PRESUPUESTO PYG"/>
      <sheetName val="PyG"/>
      <sheetName val="ACTIVO"/>
      <sheetName val="PASIVO"/>
      <sheetName val="Inversiones Reales"/>
      <sheetName val="Inv. NO FIN."/>
      <sheetName val="Inv. FINANC"/>
      <sheetName val="Inf. Adic. Cta PyG"/>
      <sheetName val="Transf. y Subv."/>
      <sheetName val="Estado de la deuda"/>
      <sheetName val="Deuda a L.P."/>
      <sheetName val="Deuda a C.P."/>
      <sheetName val="Personal"/>
      <sheetName val="Operaciones Internas"/>
      <sheetName val="Encomiendas"/>
      <sheetName val="Hoja1"/>
    </sheetNames>
    <sheetDataSet>
      <sheetData sheetId="6">
        <row r="28">
          <cell r="D28">
            <v>-115295.63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516"/>
      <c r="B1" s="516"/>
      <c r="C1" s="516"/>
      <c r="D1" s="514" t="s">
        <v>524</v>
      </c>
      <c r="E1" s="516"/>
      <c r="F1" s="516"/>
      <c r="G1" s="516"/>
      <c r="H1" s="516"/>
    </row>
    <row r="2" spans="1:8" ht="12.75">
      <c r="A2" s="516"/>
      <c r="B2" s="516"/>
      <c r="C2" s="516"/>
      <c r="D2" s="515" t="s">
        <v>525</v>
      </c>
      <c r="E2" s="516"/>
      <c r="F2" s="516"/>
      <c r="G2" s="516"/>
      <c r="H2" s="516"/>
    </row>
    <row r="3" spans="1:8" ht="12.75">
      <c r="A3" s="516"/>
      <c r="B3" s="515"/>
      <c r="C3" s="516"/>
      <c r="D3" s="516"/>
      <c r="E3" s="516"/>
      <c r="F3" s="516"/>
      <c r="G3" s="516"/>
      <c r="H3" s="516"/>
    </row>
    <row r="4" spans="1:9" ht="12.75">
      <c r="A4" s="516" t="s">
        <v>526</v>
      </c>
      <c r="B4" s="516"/>
      <c r="C4" s="516"/>
      <c r="D4" s="516"/>
      <c r="E4" s="516"/>
      <c r="F4" s="516"/>
      <c r="G4" s="517">
        <v>42339</v>
      </c>
      <c r="H4" s="516"/>
      <c r="I4" t="s">
        <v>531</v>
      </c>
    </row>
    <row r="5" spans="1:8" ht="12.75">
      <c r="A5" s="516" t="s">
        <v>527</v>
      </c>
      <c r="B5" s="516"/>
      <c r="C5" s="516"/>
      <c r="D5" s="516"/>
      <c r="E5" s="516"/>
      <c r="F5" s="516"/>
      <c r="G5" s="518" t="s">
        <v>528</v>
      </c>
      <c r="H5" s="516"/>
    </row>
    <row r="6" ht="12" customHeight="1" thickBot="1"/>
    <row r="7" ht="13.5" hidden="1" thickBot="1"/>
    <row r="8" spans="1:8" ht="56.25" customHeight="1">
      <c r="A8" s="633" t="s">
        <v>80</v>
      </c>
      <c r="B8" s="634"/>
      <c r="C8" s="634"/>
      <c r="D8" s="634"/>
      <c r="E8" s="634"/>
      <c r="F8" s="634"/>
      <c r="G8" s="634"/>
      <c r="H8" s="521">
        <v>2016</v>
      </c>
    </row>
    <row r="9" spans="1:8" s="522" customFormat="1" ht="27.75" customHeight="1">
      <c r="A9" s="635" t="str">
        <f>PyG!A8</f>
        <v>FUNDACIÓN CANARIA PARA EL AVANCE DE LA BIOMEDICINA Y LA BIOTECNOLOGÍA</v>
      </c>
      <c r="B9" s="636"/>
      <c r="C9" s="636"/>
      <c r="D9" s="636"/>
      <c r="E9" s="636"/>
      <c r="F9" s="636"/>
      <c r="G9" s="636"/>
      <c r="H9" s="637"/>
    </row>
    <row r="10" spans="1:8" ht="12.75">
      <c r="A10" s="523"/>
      <c r="B10" s="524"/>
      <c r="C10" s="524"/>
      <c r="D10" s="524"/>
      <c r="E10" s="524"/>
      <c r="F10" s="524"/>
      <c r="G10" s="524"/>
      <c r="H10" s="525"/>
    </row>
    <row r="11" spans="1:8" ht="15.75">
      <c r="A11" s="526" t="s">
        <v>532</v>
      </c>
      <c r="B11" s="527"/>
      <c r="C11" s="527"/>
      <c r="D11" s="524"/>
      <c r="E11" s="524"/>
      <c r="F11" s="524"/>
      <c r="G11" s="524"/>
      <c r="H11" s="525"/>
    </row>
    <row r="12" spans="1:8" ht="12.75">
      <c r="A12" s="523"/>
      <c r="B12" s="524"/>
      <c r="C12" s="524"/>
      <c r="D12" s="524"/>
      <c r="E12" s="524"/>
      <c r="F12" s="524"/>
      <c r="G12" s="524"/>
      <c r="H12" s="525"/>
    </row>
    <row r="13" spans="1:8" ht="12.75">
      <c r="A13" s="528" t="s">
        <v>533</v>
      </c>
      <c r="B13" s="527"/>
      <c r="C13" s="527"/>
      <c r="D13" s="524"/>
      <c r="E13" s="524"/>
      <c r="F13" s="524"/>
      <c r="G13" s="524"/>
      <c r="H13" s="529">
        <v>17</v>
      </c>
    </row>
    <row r="14" spans="1:8" ht="12.75">
      <c r="A14" s="523"/>
      <c r="B14" s="524"/>
      <c r="C14" s="524"/>
      <c r="D14" s="524"/>
      <c r="E14" s="524"/>
      <c r="F14" s="524"/>
      <c r="G14" s="524"/>
      <c r="H14" s="525"/>
    </row>
    <row r="15" spans="1:8" ht="12.75">
      <c r="A15" s="523"/>
      <c r="B15" s="524" t="s">
        <v>534</v>
      </c>
      <c r="C15" s="524"/>
      <c r="D15" s="524"/>
      <c r="E15" s="524"/>
      <c r="F15" s="524"/>
      <c r="G15" s="524"/>
      <c r="H15" s="529">
        <v>17</v>
      </c>
    </row>
    <row r="16" spans="1:8" ht="12.75">
      <c r="A16" s="523"/>
      <c r="B16" s="530" t="s">
        <v>535</v>
      </c>
      <c r="C16" s="524" t="s">
        <v>536</v>
      </c>
      <c r="D16" s="524"/>
      <c r="E16" s="524"/>
      <c r="F16" s="524"/>
      <c r="G16" s="524"/>
      <c r="H16" s="531">
        <v>17</v>
      </c>
    </row>
    <row r="17" spans="1:8" ht="12.75">
      <c r="A17" s="523"/>
      <c r="B17" s="530" t="s">
        <v>537</v>
      </c>
      <c r="C17" s="524" t="s">
        <v>538</v>
      </c>
      <c r="D17" s="524"/>
      <c r="E17" s="524"/>
      <c r="F17" s="524"/>
      <c r="G17" s="524"/>
      <c r="H17" s="531">
        <v>0</v>
      </c>
    </row>
    <row r="18" spans="1:8" ht="7.5" customHeight="1">
      <c r="A18" s="523"/>
      <c r="B18" s="524"/>
      <c r="C18" s="524"/>
      <c r="D18" s="524"/>
      <c r="E18" s="524"/>
      <c r="F18" s="524"/>
      <c r="G18" s="524"/>
      <c r="H18" s="525"/>
    </row>
    <row r="19" spans="1:8" ht="12.75">
      <c r="A19" s="523"/>
      <c r="B19" s="524" t="s">
        <v>539</v>
      </c>
      <c r="C19" s="524"/>
      <c r="D19" s="524"/>
      <c r="E19" s="524"/>
      <c r="F19" s="524"/>
      <c r="G19" s="524"/>
      <c r="H19" s="529">
        <v>0</v>
      </c>
    </row>
    <row r="20" spans="1:8" ht="13.5" thickBot="1">
      <c r="A20" s="532"/>
      <c r="B20" s="533"/>
      <c r="C20" s="533"/>
      <c r="D20" s="533"/>
      <c r="E20" s="533"/>
      <c r="F20" s="533"/>
      <c r="G20" s="533"/>
      <c r="H20" s="534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zoomScalePageLayoutView="0" workbookViewId="0" topLeftCell="A1">
      <selection activeCell="G4" sqref="G4"/>
    </sheetView>
  </sheetViews>
  <sheetFormatPr defaultColWidth="11.421875" defaultRowHeight="12.75"/>
  <cols>
    <col min="1" max="1" width="25.7109375" style="191" customWidth="1"/>
    <col min="2" max="2" width="32.140625" style="191" customWidth="1"/>
    <col min="3" max="3" width="16.421875" style="191" customWidth="1"/>
    <col min="4" max="4" width="13.8515625" style="191" customWidth="1"/>
    <col min="5" max="5" width="19.00390625" style="191" customWidth="1"/>
    <col min="6" max="6" width="11.421875" style="191" customWidth="1"/>
    <col min="7" max="8" width="5.00390625" style="191" hidden="1" customWidth="1"/>
    <col min="9" max="9" width="11.421875" style="191" hidden="1" customWidth="1"/>
    <col min="10" max="16384" width="11.421875" style="191" customWidth="1"/>
  </cols>
  <sheetData>
    <row r="1" spans="1:4" ht="12.75">
      <c r="A1" s="513"/>
      <c r="C1" s="514" t="s">
        <v>524</v>
      </c>
      <c r="D1" s="513"/>
    </row>
    <row r="2" spans="1:4" ht="12.75">
      <c r="A2" s="513"/>
      <c r="C2" s="515" t="s">
        <v>525</v>
      </c>
      <c r="D2" s="513"/>
    </row>
    <row r="3" spans="1:4" ht="12.75">
      <c r="A3" s="513"/>
      <c r="C3" s="513"/>
      <c r="D3" s="513"/>
    </row>
    <row r="4" spans="1:4" ht="12.75">
      <c r="A4" s="516" t="s">
        <v>526</v>
      </c>
      <c r="C4" s="517">
        <v>42339</v>
      </c>
      <c r="D4" s="513"/>
    </row>
    <row r="5" spans="1:4" ht="12.75">
      <c r="A5" s="516" t="s">
        <v>527</v>
      </c>
      <c r="C5" s="518" t="s">
        <v>528</v>
      </c>
      <c r="D5" s="513"/>
    </row>
    <row r="6" ht="13.5" thickBot="1"/>
    <row r="7" spans="1:5" ht="44.25" customHeight="1">
      <c r="A7" s="750" t="s">
        <v>388</v>
      </c>
      <c r="B7" s="751"/>
      <c r="C7" s="751"/>
      <c r="D7" s="752"/>
      <c r="E7" s="201">
        <v>2016</v>
      </c>
    </row>
    <row r="8" spans="1:5" ht="18.75" customHeight="1">
      <c r="A8" s="753" t="str">
        <f>PyG!A8</f>
        <v>FUNDACIÓN CANARIA PARA EL AVANCE DE LA BIOMEDICINA Y LA BIOTECNOLOGÍA</v>
      </c>
      <c r="B8" s="754"/>
      <c r="C8" s="754"/>
      <c r="D8" s="755"/>
      <c r="E8" s="202" t="s">
        <v>389</v>
      </c>
    </row>
    <row r="9" spans="1:5" ht="23.25" customHeight="1" thickBot="1">
      <c r="A9" s="756" t="s">
        <v>390</v>
      </c>
      <c r="B9" s="757"/>
      <c r="C9" s="757"/>
      <c r="D9" s="757"/>
      <c r="E9" s="758"/>
    </row>
    <row r="10" spans="1:5" ht="30" customHeight="1" thickBot="1">
      <c r="A10" s="744" t="s">
        <v>391</v>
      </c>
      <c r="B10" s="745"/>
      <c r="C10" s="203" t="s">
        <v>522</v>
      </c>
      <c r="D10" s="203" t="s">
        <v>523</v>
      </c>
      <c r="E10" s="204" t="s">
        <v>392</v>
      </c>
    </row>
    <row r="11" spans="1:5" ht="16.5" customHeight="1">
      <c r="A11" s="759" t="str">
        <f>+'[1]CPYG'!B16</f>
        <v>          b.1.1.) A la Entidad Local o a sus unidades dependientes.(1)</v>
      </c>
      <c r="B11" s="747"/>
      <c r="C11" s="429"/>
      <c r="D11" s="429"/>
      <c r="E11" s="430"/>
    </row>
    <row r="12" spans="1:5" ht="16.5" customHeight="1">
      <c r="A12" s="760" t="str">
        <f>+'[1]CPYG'!B17</f>
        <v>          b.1.2.) A otras Administraciones Públicas.(1)</v>
      </c>
      <c r="B12" s="761"/>
      <c r="C12" s="431"/>
      <c r="D12" s="431"/>
      <c r="E12" s="432"/>
    </row>
    <row r="13" spans="1:8" ht="16.5" customHeight="1">
      <c r="A13" s="760" t="str">
        <f>+'[1]CPYG'!B18</f>
        <v>          b.1.3.) A empresas y Entes Públicos.(1)</v>
      </c>
      <c r="B13" s="761"/>
      <c r="C13" s="431"/>
      <c r="D13" s="431"/>
      <c r="E13" s="432"/>
      <c r="G13" s="196"/>
      <c r="H13" s="196"/>
    </row>
    <row r="14" spans="1:8" ht="16.5" customHeight="1">
      <c r="A14" s="760" t="str">
        <f>+'[1]CPYG'!B19</f>
        <v>          b.2.) Al sector privado</v>
      </c>
      <c r="B14" s="761"/>
      <c r="C14" s="431">
        <v>123062.83</v>
      </c>
      <c r="D14" s="431">
        <v>125500</v>
      </c>
      <c r="E14" s="432"/>
      <c r="G14" s="196"/>
      <c r="H14" s="196"/>
    </row>
    <row r="15" spans="1:8" s="194" customFormat="1" ht="22.5" customHeight="1" thickBot="1">
      <c r="A15" s="762" t="s">
        <v>393</v>
      </c>
      <c r="B15" s="763"/>
      <c r="C15" s="205">
        <f>SUM(C11:C14)</f>
        <v>123062.83</v>
      </c>
      <c r="D15" s="205">
        <f>SUM(D11:D14)</f>
        <v>125500</v>
      </c>
      <c r="E15" s="206"/>
      <c r="G15" s="207">
        <f>+C15-'[1]CPYG'!D7</f>
        <v>123062.83</v>
      </c>
      <c r="H15" s="207">
        <f>+D15-'[1]CPYG'!E7</f>
        <v>125500</v>
      </c>
    </row>
    <row r="16" spans="1:4" ht="9" customHeight="1" thickBot="1">
      <c r="A16" s="743"/>
      <c r="B16" s="743"/>
      <c r="C16" s="743"/>
      <c r="D16" s="743"/>
    </row>
    <row r="17" spans="1:5" ht="33.75" customHeight="1" thickBot="1">
      <c r="A17" s="744" t="s">
        <v>394</v>
      </c>
      <c r="B17" s="745"/>
      <c r="C17" s="203" t="s">
        <v>522</v>
      </c>
      <c r="D17" s="203" t="s">
        <v>523</v>
      </c>
      <c r="E17" s="204" t="s">
        <v>392</v>
      </c>
    </row>
    <row r="18" spans="1:5" ht="18.75" customHeight="1">
      <c r="A18" s="746" t="s">
        <v>395</v>
      </c>
      <c r="B18" s="747"/>
      <c r="C18" s="208">
        <f>SUM(C19:C22)</f>
        <v>0</v>
      </c>
      <c r="D18" s="208">
        <f>SUM(D19:D22)</f>
        <v>0</v>
      </c>
      <c r="E18" s="209"/>
    </row>
    <row r="19" spans="1:5" ht="16.5" customHeight="1">
      <c r="A19" s="748"/>
      <c r="B19" s="749"/>
      <c r="C19" s="425"/>
      <c r="D19" s="425"/>
      <c r="E19" s="426"/>
    </row>
    <row r="20" spans="1:5" ht="16.5" customHeight="1">
      <c r="A20" s="739"/>
      <c r="B20" s="740"/>
      <c r="C20" s="427"/>
      <c r="D20" s="427"/>
      <c r="E20" s="428"/>
    </row>
    <row r="21" spans="1:5" ht="16.5" customHeight="1">
      <c r="A21" s="739"/>
      <c r="B21" s="740"/>
      <c r="C21" s="427"/>
      <c r="D21" s="427"/>
      <c r="E21" s="428"/>
    </row>
    <row r="22" spans="1:5" ht="16.5" customHeight="1">
      <c r="A22" s="739"/>
      <c r="B22" s="740"/>
      <c r="C22" s="427"/>
      <c r="D22" s="427"/>
      <c r="E22" s="428"/>
    </row>
    <row r="23" spans="1:5" ht="18" customHeight="1">
      <c r="A23" s="741" t="s">
        <v>396</v>
      </c>
      <c r="B23" s="742"/>
      <c r="C23" s="210">
        <f>SUM(C24:C27)</f>
        <v>0</v>
      </c>
      <c r="D23" s="210">
        <f>SUM(D24:D27)</f>
        <v>0</v>
      </c>
      <c r="E23" s="211"/>
    </row>
    <row r="24" spans="1:5" ht="16.5" customHeight="1">
      <c r="A24" s="748"/>
      <c r="B24" s="749"/>
      <c r="C24" s="425"/>
      <c r="D24" s="425"/>
      <c r="E24" s="426"/>
    </row>
    <row r="25" spans="1:5" ht="16.5" customHeight="1">
      <c r="A25" s="739"/>
      <c r="B25" s="740"/>
      <c r="C25" s="427"/>
      <c r="D25" s="427"/>
      <c r="E25" s="428"/>
    </row>
    <row r="26" spans="1:5" ht="16.5" customHeight="1">
      <c r="A26" s="739"/>
      <c r="B26" s="740"/>
      <c r="C26" s="427"/>
      <c r="D26" s="427"/>
      <c r="E26" s="428"/>
    </row>
    <row r="27" spans="1:5" ht="16.5" customHeight="1">
      <c r="A27" s="765"/>
      <c r="B27" s="766"/>
      <c r="C27" s="429"/>
      <c r="D27" s="429"/>
      <c r="E27" s="430"/>
    </row>
    <row r="28" spans="1:5" s="194" customFormat="1" ht="22.5" customHeight="1" thickBot="1">
      <c r="A28" s="762" t="s">
        <v>393</v>
      </c>
      <c r="B28" s="763"/>
      <c r="C28" s="205">
        <f>C18+C23</f>
        <v>0</v>
      </c>
      <c r="D28" s="205">
        <f>D18+D23</f>
        <v>0</v>
      </c>
      <c r="E28" s="206"/>
    </row>
    <row r="29" spans="1:4" ht="21" customHeight="1">
      <c r="A29" s="743"/>
      <c r="B29" s="743"/>
      <c r="C29" s="743"/>
      <c r="D29" s="743"/>
    </row>
    <row r="30" spans="1:5" s="608" customFormat="1" ht="22.5" customHeight="1" hidden="1">
      <c r="A30" s="605"/>
      <c r="B30" s="605"/>
      <c r="C30" s="606"/>
      <c r="D30" s="606"/>
      <c r="E30" s="607"/>
    </row>
    <row r="31" s="600" customFormat="1" ht="12.75" hidden="1">
      <c r="A31" s="609" t="s">
        <v>348</v>
      </c>
    </row>
    <row r="32" spans="1:5" s="600" customFormat="1" ht="42" customHeight="1" hidden="1">
      <c r="A32" s="764" t="s">
        <v>397</v>
      </c>
      <c r="B32" s="764"/>
      <c r="C32" s="764"/>
      <c r="D32" s="764"/>
      <c r="E32" s="764"/>
    </row>
    <row r="33" spans="1:5" s="600" customFormat="1" ht="41.25" customHeight="1" hidden="1">
      <c r="A33" s="764" t="s">
        <v>398</v>
      </c>
      <c r="B33" s="764"/>
      <c r="C33" s="764"/>
      <c r="D33" s="764"/>
      <c r="E33" s="764"/>
    </row>
    <row r="34" s="600" customFormat="1" ht="12.75" hidden="1"/>
  </sheetData>
  <sheetProtection/>
  <mergeCells count="25">
    <mergeCell ref="A24:B24"/>
    <mergeCell ref="A21:B21"/>
    <mergeCell ref="A33:E33"/>
    <mergeCell ref="A26:B26"/>
    <mergeCell ref="A27:B27"/>
    <mergeCell ref="A28:B28"/>
    <mergeCell ref="A29:D29"/>
    <mergeCell ref="A22:B22"/>
    <mergeCell ref="A25:B25"/>
    <mergeCell ref="A32:E32"/>
    <mergeCell ref="A11:B11"/>
    <mergeCell ref="A12:B12"/>
    <mergeCell ref="A13:B13"/>
    <mergeCell ref="A15:B15"/>
    <mergeCell ref="A14:B14"/>
    <mergeCell ref="A7:D7"/>
    <mergeCell ref="A8:D8"/>
    <mergeCell ref="A9:E9"/>
    <mergeCell ref="A10:B10"/>
    <mergeCell ref="A20:B20"/>
    <mergeCell ref="A23:B23"/>
    <mergeCell ref="A16:D16"/>
    <mergeCell ref="A17:B17"/>
    <mergeCell ref="A18:B18"/>
    <mergeCell ref="A19:B19"/>
  </mergeCells>
  <printOptions horizontalCentered="1" verticalCentered="1"/>
  <pageMargins left="0.7" right="0.7874015748031497" top="0.1968503937007874" bottom="0.1968503937007874" header="0" footer="0"/>
  <pageSetup horizontalDpi="600" verticalDpi="600" orientation="landscape" paperSize="9" scale="90" r:id="rId2"/>
  <headerFooter alignWithMargins="0">
    <oddFooter>&amp;L&amp;8Plaza de España, 1
38003 Santa Cruz de Tenerife
Teléfono: 901 501 901
www. 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3"/>
  <sheetViews>
    <sheetView zoomScale="84" zoomScaleNormal="84" zoomScalePageLayoutView="0" workbookViewId="0" topLeftCell="A1">
      <selection activeCell="G4" sqref="G4"/>
    </sheetView>
  </sheetViews>
  <sheetFormatPr defaultColWidth="11.421875" defaultRowHeight="12.75"/>
  <cols>
    <col min="1" max="1" width="69.28125" style="212" customWidth="1"/>
    <col min="2" max="2" width="0.2890625" style="212" hidden="1" customWidth="1"/>
    <col min="3" max="3" width="30.00390625" style="212" customWidth="1"/>
    <col min="4" max="4" width="13.7109375" style="212" customWidth="1"/>
    <col min="5" max="5" width="15.421875" style="212" customWidth="1"/>
    <col min="6" max="6" width="7.421875" style="212" bestFit="1" customWidth="1"/>
    <col min="7" max="7" width="7.7109375" style="212" bestFit="1" customWidth="1"/>
    <col min="8" max="8" width="7.421875" style="212" bestFit="1" customWidth="1"/>
    <col min="9" max="9" width="19.421875" style="212" customWidth="1"/>
    <col min="10" max="12" width="11.421875" style="213" customWidth="1"/>
    <col min="13" max="14" width="11.421875" style="214" customWidth="1"/>
    <col min="15" max="16384" width="11.421875" style="212" customWidth="1"/>
  </cols>
  <sheetData>
    <row r="1" spans="1:5" ht="12.75">
      <c r="A1" s="513"/>
      <c r="B1" s="191"/>
      <c r="C1" s="514" t="s">
        <v>524</v>
      </c>
      <c r="D1" s="513"/>
      <c r="E1" s="191"/>
    </row>
    <row r="2" spans="1:5" ht="12.75">
      <c r="A2" s="513"/>
      <c r="B2" s="191"/>
      <c r="C2" s="515" t="s">
        <v>525</v>
      </c>
      <c r="D2" s="513"/>
      <c r="E2" s="191"/>
    </row>
    <row r="3" spans="1:5" ht="12.75">
      <c r="A3" s="513"/>
      <c r="B3" s="191"/>
      <c r="C3" s="513"/>
      <c r="D3" s="513"/>
      <c r="E3" s="191"/>
    </row>
    <row r="4" spans="1:5" ht="12.75">
      <c r="A4" s="516" t="s">
        <v>526</v>
      </c>
      <c r="B4" s="191"/>
      <c r="C4" s="517">
        <v>42339</v>
      </c>
      <c r="D4" s="513"/>
      <c r="E4" s="191"/>
    </row>
    <row r="5" spans="1:5" ht="12.75">
      <c r="A5" s="516" t="s">
        <v>527</v>
      </c>
      <c r="B5" s="191"/>
      <c r="C5" s="518" t="s">
        <v>528</v>
      </c>
      <c r="D5" s="513"/>
      <c r="E5" s="191"/>
    </row>
    <row r="6" ht="13.5" thickBot="1"/>
    <row r="7" spans="1:8" ht="46.5" customHeight="1">
      <c r="A7" s="768" t="s">
        <v>399</v>
      </c>
      <c r="B7" s="769"/>
      <c r="C7" s="769"/>
      <c r="D7" s="769"/>
      <c r="E7" s="769"/>
      <c r="F7" s="770">
        <v>2016</v>
      </c>
      <c r="G7" s="770"/>
      <c r="H7" s="771"/>
    </row>
    <row r="8" spans="1:8" ht="48.75" customHeight="1" thickBot="1">
      <c r="A8" s="772" t="str">
        <f>PyG!A8</f>
        <v>FUNDACIÓN CANARIA PARA EL AVANCE DE LA BIOMEDICINA Y LA BIOTECNOLOGÍA</v>
      </c>
      <c r="B8" s="773"/>
      <c r="C8" s="773"/>
      <c r="D8" s="773"/>
      <c r="E8" s="773"/>
      <c r="F8" s="774" t="s">
        <v>400</v>
      </c>
      <c r="G8" s="775"/>
      <c r="H8" s="776"/>
    </row>
    <row r="9" spans="1:8" ht="24.75" customHeight="1" thickBot="1">
      <c r="A9" s="777" t="s">
        <v>401</v>
      </c>
      <c r="B9" s="778"/>
      <c r="C9" s="778"/>
      <c r="D9" s="778"/>
      <c r="E9" s="778"/>
      <c r="F9" s="778"/>
      <c r="G9" s="778"/>
      <c r="H9" s="779"/>
    </row>
    <row r="10" spans="1:15" ht="19.5" customHeight="1" thickBot="1">
      <c r="A10" s="433" t="s">
        <v>402</v>
      </c>
      <c r="B10" s="434"/>
      <c r="C10" s="435" t="s">
        <v>403</v>
      </c>
      <c r="D10" s="435">
        <v>2015</v>
      </c>
      <c r="E10" s="435">
        <v>2016</v>
      </c>
      <c r="F10" s="217" t="s">
        <v>404</v>
      </c>
      <c r="G10" s="435" t="s">
        <v>405</v>
      </c>
      <c r="H10" s="436" t="s">
        <v>406</v>
      </c>
      <c r="O10" s="214"/>
    </row>
    <row r="11" spans="1:15" ht="19.5" customHeight="1" thickBot="1">
      <c r="A11" s="575" t="s">
        <v>407</v>
      </c>
      <c r="B11" s="576"/>
      <c r="C11" s="577"/>
      <c r="D11" s="578">
        <f>+PASIVO!B24</f>
        <v>164493.05</v>
      </c>
      <c r="E11" s="579">
        <f>+D24</f>
        <v>324073.06999999995</v>
      </c>
      <c r="F11" s="500"/>
      <c r="G11" s="501"/>
      <c r="H11" s="502"/>
      <c r="O11" s="214"/>
    </row>
    <row r="12" spans="1:15" ht="19.5" customHeight="1">
      <c r="A12" s="580" t="s">
        <v>616</v>
      </c>
      <c r="B12" s="581"/>
      <c r="C12" s="581"/>
      <c r="D12" s="581">
        <v>282642.85</v>
      </c>
      <c r="E12" s="582">
        <v>123447</v>
      </c>
      <c r="F12" s="222"/>
      <c r="G12" s="222"/>
      <c r="H12" s="223"/>
      <c r="O12" s="214"/>
    </row>
    <row r="13" spans="1:15" ht="19.5" customHeight="1">
      <c r="A13" s="439"/>
      <c r="B13" s="438"/>
      <c r="C13" s="220"/>
      <c r="D13" s="225"/>
      <c r="E13" s="225"/>
      <c r="F13" s="226"/>
      <c r="G13" s="226"/>
      <c r="H13" s="227"/>
      <c r="O13" s="214"/>
    </row>
    <row r="14" spans="1:15" ht="19.5" customHeight="1">
      <c r="A14" s="439"/>
      <c r="B14" s="438"/>
      <c r="C14" s="220"/>
      <c r="D14" s="225"/>
      <c r="E14" s="225"/>
      <c r="F14" s="228"/>
      <c r="G14" s="228"/>
      <c r="H14" s="229"/>
      <c r="O14" s="214"/>
    </row>
    <row r="15" spans="1:15" ht="19.5" customHeight="1">
      <c r="A15" s="439"/>
      <c r="B15" s="438"/>
      <c r="C15" s="220"/>
      <c r="D15" s="225"/>
      <c r="E15" s="225"/>
      <c r="F15" s="228"/>
      <c r="G15" s="228"/>
      <c r="H15" s="229"/>
      <c r="O15" s="214"/>
    </row>
    <row r="16" spans="1:15" ht="19.5" customHeight="1">
      <c r="A16" s="439"/>
      <c r="B16" s="438"/>
      <c r="C16" s="220"/>
      <c r="D16" s="225"/>
      <c r="E16" s="225"/>
      <c r="F16" s="228"/>
      <c r="G16" s="228"/>
      <c r="H16" s="229"/>
      <c r="O16" s="214"/>
    </row>
    <row r="17" spans="1:15" ht="19.5" customHeight="1">
      <c r="A17" s="439"/>
      <c r="B17" s="438"/>
      <c r="C17" s="220"/>
      <c r="D17" s="225"/>
      <c r="E17" s="225"/>
      <c r="F17" s="228"/>
      <c r="G17" s="228"/>
      <c r="H17" s="229"/>
      <c r="O17" s="214"/>
    </row>
    <row r="18" spans="1:15" ht="19.5" customHeight="1">
      <c r="A18" s="439"/>
      <c r="B18" s="438"/>
      <c r="C18" s="220"/>
      <c r="D18" s="225"/>
      <c r="E18" s="225"/>
      <c r="F18" s="228"/>
      <c r="G18" s="228"/>
      <c r="H18" s="229"/>
      <c r="O18" s="214"/>
    </row>
    <row r="19" spans="1:15" ht="19.5" customHeight="1" thickBot="1">
      <c r="A19" s="439"/>
      <c r="B19" s="449"/>
      <c r="C19" s="231"/>
      <c r="D19" s="232"/>
      <c r="E19" s="232"/>
      <c r="F19" s="233"/>
      <c r="G19" s="233"/>
      <c r="H19" s="234"/>
      <c r="O19" s="214"/>
    </row>
    <row r="20" spans="1:15" ht="19.5" customHeight="1" thickBot="1">
      <c r="A20" s="440" t="s">
        <v>408</v>
      </c>
      <c r="B20" s="441"/>
      <c r="C20" s="442"/>
      <c r="D20" s="421">
        <f>SUM(D12:D19)</f>
        <v>282642.85</v>
      </c>
      <c r="E20" s="422">
        <f>SUM(E12:E19)</f>
        <v>123447</v>
      </c>
      <c r="F20" s="76"/>
      <c r="G20" s="76"/>
      <c r="H20" s="76"/>
      <c r="O20" s="214"/>
    </row>
    <row r="21" spans="1:15" ht="19.5" customHeight="1">
      <c r="A21" s="236" t="s">
        <v>409</v>
      </c>
      <c r="B21" s="219"/>
      <c r="C21" s="478"/>
      <c r="D21" s="479"/>
      <c r="E21" s="350"/>
      <c r="F21" s="76"/>
      <c r="G21" s="76"/>
      <c r="H21" s="76"/>
      <c r="O21" s="214"/>
    </row>
    <row r="22" spans="1:15" ht="19.5" customHeight="1">
      <c r="A22" s="224" t="s">
        <v>410</v>
      </c>
      <c r="B22" s="219"/>
      <c r="C22" s="237"/>
      <c r="D22" s="238">
        <v>-123062.83</v>
      </c>
      <c r="E22" s="351">
        <v>-125500</v>
      </c>
      <c r="F22" s="76"/>
      <c r="G22" s="76"/>
      <c r="H22" s="76"/>
      <c r="O22" s="214"/>
    </row>
    <row r="23" spans="1:15" ht="19.5" customHeight="1" thickBot="1">
      <c r="A23" s="224" t="s">
        <v>411</v>
      </c>
      <c r="B23" s="230"/>
      <c r="C23" s="239"/>
      <c r="D23" s="240"/>
      <c r="E23" s="352"/>
      <c r="F23" s="76"/>
      <c r="G23" s="76"/>
      <c r="H23" s="76"/>
      <c r="O23" s="214"/>
    </row>
    <row r="24" spans="1:15" ht="19.5" customHeight="1" thickBot="1" thickTop="1">
      <c r="A24" s="353" t="s">
        <v>412</v>
      </c>
      <c r="B24" s="354"/>
      <c r="C24" s="355"/>
      <c r="D24" s="423">
        <f>D11+D20+D21+D22+D23</f>
        <v>324073.06999999995</v>
      </c>
      <c r="E24" s="423">
        <f>E11+E20+E21+E22+E23</f>
        <v>322020.06999999995</v>
      </c>
      <c r="F24" s="76"/>
      <c r="G24" s="76"/>
      <c r="H24" s="76"/>
      <c r="O24" s="214"/>
    </row>
    <row r="25" s="76" customFormat="1" ht="19.5" customHeight="1"/>
    <row r="26" s="76" customFormat="1" ht="19.5" customHeight="1" thickBot="1"/>
    <row r="27" spans="1:8" s="76" customFormat="1" ht="19.5" customHeight="1" thickBot="1">
      <c r="A27" s="215" t="s">
        <v>413</v>
      </c>
      <c r="B27" s="216"/>
      <c r="C27" s="217" t="s">
        <v>403</v>
      </c>
      <c r="D27" s="435">
        <v>2015</v>
      </c>
      <c r="E27" s="435">
        <v>2016</v>
      </c>
      <c r="F27" s="217" t="s">
        <v>404</v>
      </c>
      <c r="G27" s="344" t="s">
        <v>405</v>
      </c>
      <c r="H27" s="218" t="s">
        <v>406</v>
      </c>
    </row>
    <row r="28" spans="1:8" s="76" customFormat="1" ht="19.5" customHeight="1" thickBot="1">
      <c r="A28" s="215" t="s">
        <v>414</v>
      </c>
      <c r="B28" s="216"/>
      <c r="C28" s="346"/>
      <c r="D28" s="347"/>
      <c r="E28" s="347"/>
      <c r="F28" s="346"/>
      <c r="G28" s="348"/>
      <c r="H28" s="349"/>
    </row>
    <row r="29" spans="1:8" s="76" customFormat="1" ht="19.5" customHeight="1">
      <c r="A29" s="490" t="s">
        <v>600</v>
      </c>
      <c r="B29" s="472"/>
      <c r="C29" s="573" t="s">
        <v>40</v>
      </c>
      <c r="D29" s="473">
        <v>130564.42</v>
      </c>
      <c r="E29" s="473">
        <f>130564.42+2208.76</f>
        <v>132773.18</v>
      </c>
      <c r="F29" s="474" t="s">
        <v>617</v>
      </c>
      <c r="G29" s="474" t="s">
        <v>618</v>
      </c>
      <c r="H29" s="475" t="s">
        <v>619</v>
      </c>
    </row>
    <row r="30" spans="1:8" s="76" customFormat="1" ht="19.5" customHeight="1">
      <c r="A30" s="463"/>
      <c r="B30" s="461"/>
      <c r="C30" s="462"/>
      <c r="D30" s="464"/>
      <c r="E30" s="464"/>
      <c r="F30" s="465"/>
      <c r="G30" s="465"/>
      <c r="H30" s="476"/>
    </row>
    <row r="31" spans="1:8" s="76" customFormat="1" ht="19.5" customHeight="1">
      <c r="A31" s="439"/>
      <c r="B31" s="438"/>
      <c r="C31" s="220"/>
      <c r="D31" s="225"/>
      <c r="E31" s="225"/>
      <c r="F31" s="466"/>
      <c r="G31" s="466"/>
      <c r="H31" s="477"/>
    </row>
    <row r="32" spans="1:8" s="76" customFormat="1" ht="19.5" customHeight="1">
      <c r="A32" s="439"/>
      <c r="B32" s="438"/>
      <c r="C32" s="220"/>
      <c r="D32" s="225"/>
      <c r="E32" s="225"/>
      <c r="F32" s="466"/>
      <c r="G32" s="466"/>
      <c r="H32" s="477"/>
    </row>
    <row r="33" spans="1:8" s="76" customFormat="1" ht="19.5" customHeight="1">
      <c r="A33" s="439"/>
      <c r="B33" s="438"/>
      <c r="C33" s="220"/>
      <c r="D33" s="225"/>
      <c r="E33" s="225"/>
      <c r="F33" s="466"/>
      <c r="G33" s="466"/>
      <c r="H33" s="477"/>
    </row>
    <row r="34" spans="1:8" s="76" customFormat="1" ht="19.5" customHeight="1">
      <c r="A34" s="439"/>
      <c r="B34" s="438"/>
      <c r="C34" s="220"/>
      <c r="D34" s="225"/>
      <c r="E34" s="225"/>
      <c r="F34" s="466"/>
      <c r="G34" s="466"/>
      <c r="H34" s="477"/>
    </row>
    <row r="35" spans="1:8" s="76" customFormat="1" ht="19.5" customHeight="1">
      <c r="A35" s="439"/>
      <c r="B35" s="449"/>
      <c r="C35" s="231"/>
      <c r="D35" s="232"/>
      <c r="E35" s="232"/>
      <c r="F35" s="482"/>
      <c r="G35" s="482"/>
      <c r="H35" s="229"/>
    </row>
    <row r="36" spans="1:8" s="76" customFormat="1" ht="19.5" customHeight="1" thickBot="1">
      <c r="A36" s="511"/>
      <c r="B36" s="483"/>
      <c r="C36" s="484"/>
      <c r="D36" s="345"/>
      <c r="E36" s="489"/>
      <c r="F36" s="485"/>
      <c r="G36" s="485"/>
      <c r="H36" s="486"/>
    </row>
    <row r="37" spans="1:5" s="76" customFormat="1" ht="19.5" customHeight="1" thickBot="1">
      <c r="A37" s="467" t="s">
        <v>345</v>
      </c>
      <c r="B37" s="468"/>
      <c r="C37" s="469"/>
      <c r="D37" s="470">
        <f>SUM(D29:D36)</f>
        <v>130564.42</v>
      </c>
      <c r="E37" s="471">
        <f>SUM(E29:E36)</f>
        <v>132773.18</v>
      </c>
    </row>
    <row r="38" s="76" customFormat="1" ht="19.5" customHeight="1" thickBot="1">
      <c r="I38" s="80"/>
    </row>
    <row r="39" spans="1:8" s="76" customFormat="1" ht="34.5" customHeight="1" thickBot="1">
      <c r="A39" s="243" t="s">
        <v>415</v>
      </c>
      <c r="B39" s="216"/>
      <c r="C39" s="217" t="s">
        <v>403</v>
      </c>
      <c r="D39" s="435">
        <v>2015</v>
      </c>
      <c r="E39" s="435">
        <v>2016</v>
      </c>
      <c r="F39" s="217" t="s">
        <v>404</v>
      </c>
      <c r="G39" s="217" t="s">
        <v>405</v>
      </c>
      <c r="H39" s="218" t="s">
        <v>406</v>
      </c>
    </row>
    <row r="40" spans="1:10" s="76" customFormat="1" ht="19.5" customHeight="1">
      <c r="A40" s="437"/>
      <c r="B40" s="438"/>
      <c r="C40" s="220"/>
      <c r="D40" s="221"/>
      <c r="E40" s="244"/>
      <c r="F40" s="245"/>
      <c r="G40" s="245"/>
      <c r="H40" s="246"/>
      <c r="J40" s="512"/>
    </row>
    <row r="41" spans="1:10" s="76" customFormat="1" ht="19.5" customHeight="1">
      <c r="A41" s="439"/>
      <c r="B41" s="438"/>
      <c r="C41" s="220"/>
      <c r="D41" s="225"/>
      <c r="E41" s="225"/>
      <c r="F41" s="228"/>
      <c r="G41" s="228"/>
      <c r="H41" s="229"/>
      <c r="J41" s="480"/>
    </row>
    <row r="42" spans="1:8" s="76" customFormat="1" ht="19.5" customHeight="1">
      <c r="A42" s="439"/>
      <c r="B42" s="438"/>
      <c r="C42" s="220"/>
      <c r="D42" s="225"/>
      <c r="E42" s="225"/>
      <c r="F42" s="228"/>
      <c r="G42" s="228"/>
      <c r="H42" s="229"/>
    </row>
    <row r="43" spans="1:15" ht="24.75" customHeight="1">
      <c r="A43" s="439"/>
      <c r="B43" s="438"/>
      <c r="C43" s="220"/>
      <c r="D43" s="225"/>
      <c r="E43" s="225"/>
      <c r="F43" s="228"/>
      <c r="G43" s="228"/>
      <c r="H43" s="229"/>
      <c r="O43" s="214"/>
    </row>
    <row r="44" spans="1:15" ht="19.5" customHeight="1">
      <c r="A44" s="439"/>
      <c r="B44" s="438"/>
      <c r="C44" s="220"/>
      <c r="D44" s="225"/>
      <c r="E44" s="225"/>
      <c r="F44" s="228"/>
      <c r="G44" s="228"/>
      <c r="H44" s="229"/>
      <c r="O44" s="214"/>
    </row>
    <row r="45" spans="1:15" ht="19.5" customHeight="1">
      <c r="A45" s="439"/>
      <c r="B45" s="438"/>
      <c r="C45" s="220"/>
      <c r="D45" s="225"/>
      <c r="E45" s="225"/>
      <c r="F45" s="228"/>
      <c r="G45" s="228"/>
      <c r="H45" s="229"/>
      <c r="O45" s="214"/>
    </row>
    <row r="46" spans="1:15" ht="19.5" customHeight="1">
      <c r="A46" s="439"/>
      <c r="B46" s="438"/>
      <c r="C46" s="220"/>
      <c r="D46" s="225"/>
      <c r="E46" s="225"/>
      <c r="F46" s="228"/>
      <c r="G46" s="228"/>
      <c r="H46" s="229"/>
      <c r="O46" s="214"/>
    </row>
    <row r="47" spans="1:15" ht="19.5" customHeight="1" thickBot="1">
      <c r="A47" s="439"/>
      <c r="B47" s="449"/>
      <c r="C47" s="231"/>
      <c r="D47" s="232"/>
      <c r="E47" s="232"/>
      <c r="F47" s="233"/>
      <c r="G47" s="233"/>
      <c r="H47" s="234"/>
      <c r="O47" s="214"/>
    </row>
    <row r="48" spans="1:15" ht="19.5" customHeight="1" thickBot="1">
      <c r="A48" s="241" t="s">
        <v>345</v>
      </c>
      <c r="B48" s="216"/>
      <c r="C48" s="242"/>
      <c r="D48" s="424">
        <f>SUM(D40:D47)</f>
        <v>0</v>
      </c>
      <c r="E48" s="422">
        <f>SUM(E40:E47)</f>
        <v>0</v>
      </c>
      <c r="F48" s="76"/>
      <c r="G48" s="76"/>
      <c r="H48" s="76"/>
      <c r="O48" s="214"/>
    </row>
    <row r="49" s="76" customFormat="1" ht="19.5" customHeight="1"/>
    <row r="50" s="76" customFormat="1" ht="19.5" customHeight="1" thickBot="1"/>
    <row r="51" spans="1:8" s="76" customFormat="1" ht="19.5" customHeight="1" thickBot="1">
      <c r="A51" s="243" t="s">
        <v>416</v>
      </c>
      <c r="B51" s="216"/>
      <c r="C51" s="217" t="s">
        <v>403</v>
      </c>
      <c r="D51" s="435">
        <v>2015</v>
      </c>
      <c r="E51" s="435">
        <v>2016</v>
      </c>
      <c r="F51" s="217" t="s">
        <v>404</v>
      </c>
      <c r="G51" s="217" t="s">
        <v>405</v>
      </c>
      <c r="H51" s="218" t="s">
        <v>406</v>
      </c>
    </row>
    <row r="52" spans="1:8" s="76" customFormat="1" ht="19.5" customHeight="1">
      <c r="A52" s="437"/>
      <c r="B52" s="438"/>
      <c r="C52" s="220"/>
      <c r="D52" s="221"/>
      <c r="E52" s="221"/>
      <c r="F52" s="226"/>
      <c r="G52" s="226"/>
      <c r="H52" s="227"/>
    </row>
    <row r="53" spans="1:8" s="76" customFormat="1" ht="19.5" customHeight="1">
      <c r="A53" s="439"/>
      <c r="B53" s="438"/>
      <c r="C53" s="220"/>
      <c r="D53" s="225"/>
      <c r="E53" s="225"/>
      <c r="F53" s="228"/>
      <c r="G53" s="228"/>
      <c r="H53" s="229"/>
    </row>
    <row r="54" spans="1:8" s="76" customFormat="1" ht="19.5" customHeight="1">
      <c r="A54" s="439"/>
      <c r="B54" s="438"/>
      <c r="C54" s="220"/>
      <c r="D54" s="225"/>
      <c r="E54" s="225"/>
      <c r="F54" s="228"/>
      <c r="G54" s="228"/>
      <c r="H54" s="229"/>
    </row>
    <row r="55" spans="1:8" s="76" customFormat="1" ht="19.5" customHeight="1">
      <c r="A55" s="439"/>
      <c r="B55" s="438"/>
      <c r="C55" s="220"/>
      <c r="D55" s="225"/>
      <c r="E55" s="225"/>
      <c r="F55" s="228"/>
      <c r="G55" s="228"/>
      <c r="H55" s="229"/>
    </row>
    <row r="56" spans="1:8" s="76" customFormat="1" ht="19.5" customHeight="1">
      <c r="A56" s="439"/>
      <c r="B56" s="438"/>
      <c r="C56" s="220"/>
      <c r="D56" s="225"/>
      <c r="E56" s="225"/>
      <c r="F56" s="228"/>
      <c r="G56" s="228"/>
      <c r="H56" s="229"/>
    </row>
    <row r="57" spans="1:8" s="76" customFormat="1" ht="19.5" customHeight="1">
      <c r="A57" s="439"/>
      <c r="B57" s="438"/>
      <c r="C57" s="220"/>
      <c r="D57" s="225"/>
      <c r="E57" s="225"/>
      <c r="F57" s="228"/>
      <c r="G57" s="228"/>
      <c r="H57" s="229"/>
    </row>
    <row r="58" spans="1:8" s="76" customFormat="1" ht="19.5" customHeight="1">
      <c r="A58" s="439"/>
      <c r="B58" s="438"/>
      <c r="C58" s="220"/>
      <c r="D58" s="225"/>
      <c r="E58" s="225"/>
      <c r="F58" s="228"/>
      <c r="G58" s="228"/>
      <c r="H58" s="229"/>
    </row>
    <row r="59" spans="1:8" s="76" customFormat="1" ht="19.5" customHeight="1" thickBot="1">
      <c r="A59" s="439"/>
      <c r="B59" s="449"/>
      <c r="C59" s="231"/>
      <c r="D59" s="232"/>
      <c r="E59" s="232"/>
      <c r="F59" s="233"/>
      <c r="G59" s="233"/>
      <c r="H59" s="234"/>
    </row>
    <row r="60" spans="1:5" s="76" customFormat="1" ht="19.5" customHeight="1" thickBot="1">
      <c r="A60" s="241" t="s">
        <v>93</v>
      </c>
      <c r="B60" s="216"/>
      <c r="C60" s="242"/>
      <c r="D60" s="422">
        <f>SUM(D52:D59)</f>
        <v>0</v>
      </c>
      <c r="E60" s="422">
        <f>SUM(E52:E59)</f>
        <v>0</v>
      </c>
    </row>
    <row r="61" spans="1:5" s="76" customFormat="1" ht="19.5" customHeight="1">
      <c r="A61" s="247"/>
      <c r="B61" s="248"/>
      <c r="C61" s="249"/>
      <c r="D61" s="249"/>
      <c r="E61" s="249"/>
    </row>
    <row r="62" spans="1:8" s="76" customFormat="1" ht="45.75" customHeight="1">
      <c r="A62" s="780"/>
      <c r="B62" s="780"/>
      <c r="C62" s="780"/>
      <c r="D62" s="780"/>
      <c r="E62" s="780"/>
      <c r="F62" s="780"/>
      <c r="G62" s="780"/>
      <c r="H62" s="780"/>
    </row>
    <row r="63" spans="1:8" s="76" customFormat="1" ht="19.5" customHeight="1">
      <c r="A63" s="767"/>
      <c r="B63" s="767"/>
      <c r="C63" s="767"/>
      <c r="D63" s="767"/>
      <c r="E63" s="767"/>
      <c r="F63" s="767"/>
      <c r="G63" s="767"/>
      <c r="H63" s="767"/>
    </row>
    <row r="64" spans="1:8" s="76" customFormat="1" ht="18.75" customHeight="1">
      <c r="A64" s="767"/>
      <c r="B64" s="767"/>
      <c r="C64" s="767"/>
      <c r="D64" s="767"/>
      <c r="E64" s="767"/>
      <c r="F64" s="767"/>
      <c r="G64" s="767"/>
      <c r="H64" s="767"/>
    </row>
    <row r="65" s="76" customFormat="1" ht="19.5" customHeight="1">
      <c r="E65" s="481"/>
    </row>
    <row r="66" s="76" customFormat="1" ht="19.5" customHeight="1">
      <c r="E66" s="481"/>
    </row>
    <row r="67" s="76" customFormat="1" ht="19.5" customHeight="1">
      <c r="E67" s="481"/>
    </row>
    <row r="68" s="76" customFormat="1" ht="19.5" customHeight="1"/>
    <row r="69" s="76" customFormat="1" ht="19.5" customHeight="1"/>
    <row r="70" s="76" customFormat="1" ht="19.5" customHeight="1"/>
    <row r="71" s="76" customFormat="1" ht="19.5" customHeight="1"/>
    <row r="72" s="76" customFormat="1" ht="19.5" customHeight="1"/>
    <row r="73" s="76" customFormat="1" ht="19.5" customHeight="1"/>
    <row r="74" s="76" customFormat="1" ht="19.5" customHeight="1"/>
    <row r="75" s="76" customFormat="1" ht="19.5" customHeight="1"/>
    <row r="76" s="76" customFormat="1" ht="19.5" customHeight="1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8" ht="12.75">
      <c r="C88" s="212" t="s">
        <v>417</v>
      </c>
    </row>
    <row r="89" ht="12.75">
      <c r="C89" s="212" t="s">
        <v>418</v>
      </c>
    </row>
    <row r="90" ht="12.75">
      <c r="C90" s="212" t="s">
        <v>419</v>
      </c>
    </row>
    <row r="91" ht="12.75">
      <c r="C91" s="212" t="s">
        <v>420</v>
      </c>
    </row>
    <row r="92" ht="12.75">
      <c r="C92" s="212" t="s">
        <v>421</v>
      </c>
    </row>
    <row r="93" ht="12.75">
      <c r="C93" s="212" t="s">
        <v>422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7:E7"/>
    <mergeCell ref="F7:H7"/>
    <mergeCell ref="A8:E8"/>
    <mergeCell ref="F8:H8"/>
    <mergeCell ref="A9:H9"/>
    <mergeCell ref="A62:H62"/>
  </mergeCells>
  <dataValidations count="4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30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  <dataValidation type="list" allowBlank="1" showInputMessage="1" showErrorMessage="1" promptTitle="TENER EN CUENTA" prompt="Indicar Entidad Pública" sqref="C29">
      <formula1>$D$83:$D$88</formula1>
    </dataValidation>
  </dataValidations>
  <printOptions horizontalCentered="1" verticalCentered="1"/>
  <pageMargins left="0.69" right="0.7874015748031497" top="0.1968503937007874" bottom="0.1968503937007874" header="0" footer="0"/>
  <pageSetup horizontalDpi="600" verticalDpi="600" orientation="portrait" paperSize="9" scale="55" r:id="rId2"/>
  <headerFooter alignWithMargins="0">
    <oddFooter>&amp;L&amp;8Plaza de España, 1
38003 Santa Cruz de Tenerife
Teléfono: 901 501 901
www. tenerife.es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2.7109375" style="76" customWidth="1"/>
    <col min="2" max="2" width="72.00390625" style="76" customWidth="1"/>
    <col min="3" max="3" width="11.8515625" style="76" customWidth="1"/>
    <col min="4" max="4" width="14.28125" style="76" customWidth="1"/>
    <col min="5" max="5" width="11.421875" style="76" customWidth="1"/>
    <col min="6" max="6" width="11.140625" style="76" customWidth="1"/>
    <col min="7" max="7" width="12.8515625" style="76" customWidth="1"/>
    <col min="8" max="8" width="11.421875" style="76" customWidth="1"/>
    <col min="9" max="9" width="17.140625" style="76" customWidth="1"/>
    <col min="10" max="10" width="15.8515625" style="76" customWidth="1"/>
    <col min="11" max="16384" width="11.421875" style="76" customWidth="1"/>
  </cols>
  <sheetData>
    <row r="1" spans="2:3" ht="12.75">
      <c r="B1" s="513"/>
      <c r="C1" s="514" t="s">
        <v>524</v>
      </c>
    </row>
    <row r="2" spans="2:3" ht="12.75">
      <c r="B2" s="513"/>
      <c r="C2" s="515" t="s">
        <v>525</v>
      </c>
    </row>
    <row r="3" spans="2:3" ht="12.75">
      <c r="B3" s="513"/>
      <c r="C3" s="513"/>
    </row>
    <row r="4" spans="2:3" ht="12.75">
      <c r="B4" s="516" t="s">
        <v>526</v>
      </c>
      <c r="C4" s="517">
        <v>42339</v>
      </c>
    </row>
    <row r="5" spans="2:3" ht="12.75">
      <c r="B5" s="516" t="s">
        <v>527</v>
      </c>
      <c r="C5" s="518" t="s">
        <v>528</v>
      </c>
    </row>
    <row r="6" ht="13.5" thickBot="1"/>
    <row r="7" spans="1:10" ht="21.75" customHeight="1">
      <c r="A7" s="661" t="s">
        <v>320</v>
      </c>
      <c r="B7" s="662"/>
      <c r="C7" s="662"/>
      <c r="D7" s="662"/>
      <c r="E7" s="662"/>
      <c r="F7" s="662"/>
      <c r="G7" s="662"/>
      <c r="H7" s="662"/>
      <c r="I7" s="783">
        <v>2016</v>
      </c>
      <c r="J7" s="784"/>
    </row>
    <row r="8" spans="1:10" ht="19.5" customHeight="1">
      <c r="A8" s="787" t="s">
        <v>321</v>
      </c>
      <c r="B8" s="788"/>
      <c r="C8" s="788"/>
      <c r="D8" s="788"/>
      <c r="E8" s="788"/>
      <c r="F8" s="788"/>
      <c r="G8" s="788"/>
      <c r="H8" s="788"/>
      <c r="I8" s="785"/>
      <c r="J8" s="786"/>
    </row>
    <row r="9" spans="1:10" ht="27.75" customHeight="1" thickBot="1">
      <c r="A9" s="667" t="str">
        <f>PyG!A8</f>
        <v>FUNDACIÓN CANARIA PARA EL AVANCE DE LA BIOMEDICINA Y LA BIOTECNOLOGÍA</v>
      </c>
      <c r="B9" s="668"/>
      <c r="C9" s="668"/>
      <c r="D9" s="668"/>
      <c r="E9" s="668"/>
      <c r="F9" s="668"/>
      <c r="G9" s="668"/>
      <c r="H9" s="669"/>
      <c r="I9" s="789" t="s">
        <v>423</v>
      </c>
      <c r="J9" s="790"/>
    </row>
    <row r="10" spans="1:15" ht="18" customHeight="1">
      <c r="A10" s="793" t="s">
        <v>424</v>
      </c>
      <c r="B10" s="794"/>
      <c r="C10" s="791" t="s">
        <v>583</v>
      </c>
      <c r="D10" s="792"/>
      <c r="E10" s="791" t="s">
        <v>584</v>
      </c>
      <c r="F10" s="803"/>
      <c r="G10" s="803"/>
      <c r="H10" s="792"/>
      <c r="I10" s="791" t="s">
        <v>585</v>
      </c>
      <c r="J10" s="792"/>
      <c r="K10" s="250"/>
      <c r="L10" s="250"/>
      <c r="M10" s="250"/>
      <c r="N10" s="250"/>
      <c r="O10" s="250"/>
    </row>
    <row r="11" spans="1:15" ht="21" customHeight="1">
      <c r="A11" s="793"/>
      <c r="B11" s="794"/>
      <c r="C11" s="251"/>
      <c r="D11" s="252"/>
      <c r="E11" s="797" t="s">
        <v>425</v>
      </c>
      <c r="F11" s="799" t="s">
        <v>426</v>
      </c>
      <c r="G11" s="800"/>
      <c r="H11" s="801" t="s">
        <v>427</v>
      </c>
      <c r="I11" s="262"/>
      <c r="J11" s="258"/>
      <c r="K11" s="250"/>
      <c r="L11" s="250"/>
      <c r="M11" s="250"/>
      <c r="N11" s="250"/>
      <c r="O11" s="250"/>
    </row>
    <row r="12" spans="1:15" ht="27" customHeight="1">
      <c r="A12" s="795"/>
      <c r="B12" s="796"/>
      <c r="C12" s="253" t="s">
        <v>428</v>
      </c>
      <c r="D12" s="254" t="s">
        <v>429</v>
      </c>
      <c r="E12" s="798"/>
      <c r="F12" s="260" t="s">
        <v>430</v>
      </c>
      <c r="G12" s="260" t="s">
        <v>431</v>
      </c>
      <c r="H12" s="802"/>
      <c r="I12" s="259" t="s">
        <v>432</v>
      </c>
      <c r="J12" s="261" t="s">
        <v>429</v>
      </c>
      <c r="K12" s="250"/>
      <c r="L12" s="250"/>
      <c r="M12" s="250"/>
      <c r="N12" s="250"/>
      <c r="O12" s="250"/>
    </row>
    <row r="13" spans="1:10" ht="12.75">
      <c r="A13" s="804" t="s">
        <v>433</v>
      </c>
      <c r="B13" s="805"/>
      <c r="C13" s="255"/>
      <c r="D13" s="256"/>
      <c r="E13" s="255"/>
      <c r="F13" s="257"/>
      <c r="G13" s="257"/>
      <c r="H13" s="256"/>
      <c r="I13" s="255"/>
      <c r="J13" s="256"/>
    </row>
    <row r="14" spans="1:10" ht="12.75">
      <c r="A14" s="111"/>
      <c r="B14" s="112" t="s">
        <v>434</v>
      </c>
      <c r="C14" s="185"/>
      <c r="D14" s="184"/>
      <c r="E14" s="185"/>
      <c r="F14" s="183"/>
      <c r="G14" s="183"/>
      <c r="H14" s="184"/>
      <c r="I14" s="185">
        <f>C14+E14+F14+G14</f>
        <v>0</v>
      </c>
      <c r="J14" s="184"/>
    </row>
    <row r="15" spans="1:10" ht="12.75">
      <c r="A15" s="111"/>
      <c r="B15" s="112" t="s">
        <v>435</v>
      </c>
      <c r="C15" s="185"/>
      <c r="D15" s="184"/>
      <c r="E15" s="185"/>
      <c r="F15" s="183"/>
      <c r="G15" s="183"/>
      <c r="H15" s="184"/>
      <c r="I15" s="185">
        <f>C15+E15+F15+G15</f>
        <v>0</v>
      </c>
      <c r="J15" s="184"/>
    </row>
    <row r="16" spans="1:10" ht="12.75">
      <c r="A16" s="111"/>
      <c r="B16" s="112" t="s">
        <v>436</v>
      </c>
      <c r="C16" s="185"/>
      <c r="D16" s="184"/>
      <c r="E16" s="185"/>
      <c r="F16" s="183"/>
      <c r="G16" s="183"/>
      <c r="H16" s="184"/>
      <c r="I16" s="185">
        <f>C16+E16+F16+G16</f>
        <v>0</v>
      </c>
      <c r="J16" s="184"/>
    </row>
    <row r="17" spans="1:10" ht="12.75">
      <c r="A17" s="111"/>
      <c r="B17" s="112" t="s">
        <v>437</v>
      </c>
      <c r="C17" s="185"/>
      <c r="D17" s="184"/>
      <c r="E17" s="185"/>
      <c r="F17" s="183"/>
      <c r="G17" s="183"/>
      <c r="H17" s="184"/>
      <c r="I17" s="185">
        <f>C17+E17+F17+G17</f>
        <v>0</v>
      </c>
      <c r="J17" s="184"/>
    </row>
    <row r="18" spans="1:10" ht="12.75">
      <c r="A18" s="804" t="s">
        <v>438</v>
      </c>
      <c r="B18" s="806"/>
      <c r="C18" s="255"/>
      <c r="D18" s="256"/>
      <c r="E18" s="255"/>
      <c r="F18" s="257"/>
      <c r="G18" s="257"/>
      <c r="H18" s="256"/>
      <c r="I18" s="255"/>
      <c r="J18" s="256"/>
    </row>
    <row r="19" spans="1:10" ht="12.75">
      <c r="A19" s="781" t="s">
        <v>439</v>
      </c>
      <c r="B19" s="782"/>
      <c r="C19" s="255"/>
      <c r="D19" s="256"/>
      <c r="E19" s="255"/>
      <c r="F19" s="257"/>
      <c r="G19" s="257"/>
      <c r="H19" s="256"/>
      <c r="I19" s="255"/>
      <c r="J19" s="256"/>
    </row>
    <row r="20" spans="1:10" ht="12.75">
      <c r="A20" s="111"/>
      <c r="B20" s="112" t="s">
        <v>440</v>
      </c>
      <c r="C20" s="185"/>
      <c r="D20" s="184"/>
      <c r="E20" s="185"/>
      <c r="F20" s="183"/>
      <c r="G20" s="183"/>
      <c r="H20" s="184"/>
      <c r="I20" s="185">
        <f aca="true" t="shared" si="0" ref="I20:I25">C20+E20+F20+G20</f>
        <v>0</v>
      </c>
      <c r="J20" s="184"/>
    </row>
    <row r="21" spans="1:10" ht="12.75">
      <c r="A21" s="111"/>
      <c r="B21" s="112" t="s">
        <v>441</v>
      </c>
      <c r="C21" s="185"/>
      <c r="D21" s="184"/>
      <c r="E21" s="185"/>
      <c r="F21" s="183"/>
      <c r="G21" s="183"/>
      <c r="H21" s="184"/>
      <c r="I21" s="185">
        <f t="shared" si="0"/>
        <v>0</v>
      </c>
      <c r="J21" s="184"/>
    </row>
    <row r="22" spans="1:10" ht="12.75">
      <c r="A22" s="111"/>
      <c r="B22" s="112" t="s">
        <v>442</v>
      </c>
      <c r="C22" s="185"/>
      <c r="D22" s="184"/>
      <c r="E22" s="185"/>
      <c r="F22" s="183"/>
      <c r="G22" s="183"/>
      <c r="H22" s="184"/>
      <c r="I22" s="185">
        <f t="shared" si="0"/>
        <v>0</v>
      </c>
      <c r="J22" s="184"/>
    </row>
    <row r="23" spans="1:10" ht="12.75">
      <c r="A23" s="111"/>
      <c r="B23" s="112" t="s">
        <v>443</v>
      </c>
      <c r="C23" s="185"/>
      <c r="D23" s="184"/>
      <c r="E23" s="185"/>
      <c r="F23" s="183"/>
      <c r="G23" s="183"/>
      <c r="H23" s="184"/>
      <c r="I23" s="185">
        <f t="shared" si="0"/>
        <v>0</v>
      </c>
      <c r="J23" s="184"/>
    </row>
    <row r="24" spans="1:10" ht="12.75">
      <c r="A24" s="111"/>
      <c r="B24" s="112" t="s">
        <v>444</v>
      </c>
      <c r="C24" s="185"/>
      <c r="D24" s="184"/>
      <c r="E24" s="185"/>
      <c r="F24" s="183"/>
      <c r="G24" s="183"/>
      <c r="H24" s="184"/>
      <c r="I24" s="185">
        <f t="shared" si="0"/>
        <v>0</v>
      </c>
      <c r="J24" s="184"/>
    </row>
    <row r="25" spans="1:10" ht="12.75">
      <c r="A25" s="111"/>
      <c r="B25" s="112" t="s">
        <v>445</v>
      </c>
      <c r="C25" s="185"/>
      <c r="D25" s="184"/>
      <c r="E25" s="185"/>
      <c r="F25" s="183"/>
      <c r="G25" s="183"/>
      <c r="H25" s="184"/>
      <c r="I25" s="185">
        <f t="shared" si="0"/>
        <v>0</v>
      </c>
      <c r="J25" s="184"/>
    </row>
    <row r="26" spans="1:10" ht="12.75">
      <c r="A26" s="781" t="s">
        <v>446</v>
      </c>
      <c r="B26" s="782"/>
      <c r="C26" s="255"/>
      <c r="D26" s="256"/>
      <c r="E26" s="255"/>
      <c r="F26" s="257"/>
      <c r="G26" s="257"/>
      <c r="H26" s="256"/>
      <c r="I26" s="255"/>
      <c r="J26" s="256"/>
    </row>
    <row r="27" spans="1:10" ht="12.75">
      <c r="A27" s="111"/>
      <c r="B27" s="112" t="s">
        <v>440</v>
      </c>
      <c r="C27" s="185"/>
      <c r="D27" s="184"/>
      <c r="E27" s="185"/>
      <c r="F27" s="183"/>
      <c r="G27" s="183"/>
      <c r="H27" s="184"/>
      <c r="I27" s="185">
        <f aca="true" t="shared" si="1" ref="I27:I32">C27+E27+F27+G27</f>
        <v>0</v>
      </c>
      <c r="J27" s="184"/>
    </row>
    <row r="28" spans="1:10" ht="12.75">
      <c r="A28" s="111"/>
      <c r="B28" s="112" t="s">
        <v>441</v>
      </c>
      <c r="C28" s="185"/>
      <c r="D28" s="184"/>
      <c r="E28" s="185"/>
      <c r="F28" s="183"/>
      <c r="G28" s="183"/>
      <c r="H28" s="184"/>
      <c r="I28" s="185">
        <f t="shared" si="1"/>
        <v>0</v>
      </c>
      <c r="J28" s="184"/>
    </row>
    <row r="29" spans="1:10" ht="12.75">
      <c r="A29" s="111"/>
      <c r="B29" s="112" t="s">
        <v>442</v>
      </c>
      <c r="C29" s="185"/>
      <c r="D29" s="184"/>
      <c r="E29" s="185"/>
      <c r="F29" s="183"/>
      <c r="G29" s="183"/>
      <c r="H29" s="184"/>
      <c r="I29" s="185">
        <f t="shared" si="1"/>
        <v>0</v>
      </c>
      <c r="J29" s="184"/>
    </row>
    <row r="30" spans="1:10" ht="12.75">
      <c r="A30" s="111"/>
      <c r="B30" s="112" t="s">
        <v>443</v>
      </c>
      <c r="C30" s="185"/>
      <c r="D30" s="184"/>
      <c r="E30" s="185"/>
      <c r="F30" s="183"/>
      <c r="G30" s="183"/>
      <c r="H30" s="184"/>
      <c r="I30" s="185">
        <f t="shared" si="1"/>
        <v>0</v>
      </c>
      <c r="J30" s="184"/>
    </row>
    <row r="31" spans="1:10" ht="12.75">
      <c r="A31" s="111"/>
      <c r="B31" s="112" t="s">
        <v>444</v>
      </c>
      <c r="C31" s="185"/>
      <c r="D31" s="184"/>
      <c r="E31" s="185"/>
      <c r="F31" s="183"/>
      <c r="G31" s="183"/>
      <c r="H31" s="184"/>
      <c r="I31" s="185">
        <f t="shared" si="1"/>
        <v>0</v>
      </c>
      <c r="J31" s="184"/>
    </row>
    <row r="32" spans="1:10" ht="12.75">
      <c r="A32" s="111"/>
      <c r="B32" s="112" t="s">
        <v>445</v>
      </c>
      <c r="C32" s="185"/>
      <c r="D32" s="184"/>
      <c r="E32" s="185"/>
      <c r="F32" s="183"/>
      <c r="G32" s="183"/>
      <c r="H32" s="184"/>
      <c r="I32" s="185">
        <f t="shared" si="1"/>
        <v>0</v>
      </c>
      <c r="J32" s="184"/>
    </row>
    <row r="33" spans="1:10" ht="12.75">
      <c r="A33" s="781" t="s">
        <v>447</v>
      </c>
      <c r="B33" s="782"/>
      <c r="C33" s="255"/>
      <c r="D33" s="256"/>
      <c r="E33" s="255"/>
      <c r="F33" s="257"/>
      <c r="G33" s="257"/>
      <c r="H33" s="256"/>
      <c r="I33" s="255"/>
      <c r="J33" s="256"/>
    </row>
    <row r="34" spans="1:10" ht="12.75">
      <c r="A34" s="111"/>
      <c r="B34" s="112" t="s">
        <v>440</v>
      </c>
      <c r="C34" s="185"/>
      <c r="D34" s="184"/>
      <c r="E34" s="185"/>
      <c r="F34" s="183"/>
      <c r="G34" s="183"/>
      <c r="H34" s="184"/>
      <c r="I34" s="185">
        <f aca="true" t="shared" si="2" ref="I34:I39">C34+E34+F34+G34</f>
        <v>0</v>
      </c>
      <c r="J34" s="184"/>
    </row>
    <row r="35" spans="1:10" ht="12.75">
      <c r="A35" s="111"/>
      <c r="B35" s="112" t="s">
        <v>441</v>
      </c>
      <c r="C35" s="185"/>
      <c r="D35" s="184"/>
      <c r="E35" s="185"/>
      <c r="F35" s="183"/>
      <c r="G35" s="183"/>
      <c r="H35" s="184"/>
      <c r="I35" s="185">
        <f t="shared" si="2"/>
        <v>0</v>
      </c>
      <c r="J35" s="184"/>
    </row>
    <row r="36" spans="1:10" ht="12.75">
      <c r="A36" s="111"/>
      <c r="B36" s="112" t="s">
        <v>442</v>
      </c>
      <c r="C36" s="185"/>
      <c r="D36" s="184"/>
      <c r="E36" s="185"/>
      <c r="F36" s="183"/>
      <c r="G36" s="183"/>
      <c r="H36" s="184"/>
      <c r="I36" s="185">
        <f t="shared" si="2"/>
        <v>0</v>
      </c>
      <c r="J36" s="184"/>
    </row>
    <row r="37" spans="1:10" ht="12.75">
      <c r="A37" s="111"/>
      <c r="B37" s="112" t="s">
        <v>443</v>
      </c>
      <c r="C37" s="185"/>
      <c r="D37" s="184"/>
      <c r="E37" s="185"/>
      <c r="F37" s="183"/>
      <c r="G37" s="183"/>
      <c r="H37" s="184"/>
      <c r="I37" s="185">
        <f t="shared" si="2"/>
        <v>0</v>
      </c>
      <c r="J37" s="184"/>
    </row>
    <row r="38" spans="1:10" ht="12.75">
      <c r="A38" s="111"/>
      <c r="B38" s="112" t="s">
        <v>444</v>
      </c>
      <c r="C38" s="185"/>
      <c r="D38" s="184"/>
      <c r="E38" s="185"/>
      <c r="F38" s="183"/>
      <c r="G38" s="183"/>
      <c r="H38" s="184"/>
      <c r="I38" s="185">
        <f t="shared" si="2"/>
        <v>0</v>
      </c>
      <c r="J38" s="184"/>
    </row>
    <row r="39" spans="1:10" ht="12.75">
      <c r="A39" s="111"/>
      <c r="B39" s="112" t="s">
        <v>445</v>
      </c>
      <c r="C39" s="185"/>
      <c r="D39" s="184"/>
      <c r="E39" s="185"/>
      <c r="F39" s="183"/>
      <c r="G39" s="183"/>
      <c r="H39" s="184"/>
      <c r="I39" s="185">
        <f t="shared" si="2"/>
        <v>0</v>
      </c>
      <c r="J39" s="184"/>
    </row>
    <row r="40" spans="1:10" ht="12.75">
      <c r="A40" s="781" t="s">
        <v>448</v>
      </c>
      <c r="B40" s="782"/>
      <c r="C40" s="255"/>
      <c r="D40" s="256"/>
      <c r="E40" s="255"/>
      <c r="F40" s="257"/>
      <c r="G40" s="257"/>
      <c r="H40" s="256"/>
      <c r="I40" s="255"/>
      <c r="J40" s="256"/>
    </row>
    <row r="41" spans="1:10" ht="12.75">
      <c r="A41" s="804" t="s">
        <v>449</v>
      </c>
      <c r="B41" s="806"/>
      <c r="C41" s="255"/>
      <c r="D41" s="256"/>
      <c r="E41" s="255"/>
      <c r="F41" s="257"/>
      <c r="G41" s="257"/>
      <c r="H41" s="256"/>
      <c r="I41" s="255"/>
      <c r="J41" s="256"/>
    </row>
    <row r="42" spans="1:10" ht="12.75">
      <c r="A42" s="111"/>
      <c r="B42" s="112" t="s">
        <v>450</v>
      </c>
      <c r="C42" s="185"/>
      <c r="D42" s="184"/>
      <c r="E42" s="185"/>
      <c r="F42" s="183"/>
      <c r="G42" s="183"/>
      <c r="H42" s="184"/>
      <c r="I42" s="185">
        <f>C42+E42+F42+G42</f>
        <v>0</v>
      </c>
      <c r="J42" s="184"/>
    </row>
    <row r="43" spans="1:10" ht="12.75">
      <c r="A43" s="111"/>
      <c r="B43" s="112" t="s">
        <v>451</v>
      </c>
      <c r="C43" s="185"/>
      <c r="D43" s="184"/>
      <c r="E43" s="185"/>
      <c r="F43" s="183"/>
      <c r="G43" s="183"/>
      <c r="H43" s="184"/>
      <c r="I43" s="185">
        <f>C43+E43+F43+G43</f>
        <v>0</v>
      </c>
      <c r="J43" s="184"/>
    </row>
    <row r="44" spans="1:10" ht="12.75">
      <c r="A44" s="111"/>
      <c r="B44" s="112" t="s">
        <v>452</v>
      </c>
      <c r="C44" s="185"/>
      <c r="D44" s="184"/>
      <c r="E44" s="185"/>
      <c r="F44" s="183"/>
      <c r="G44" s="183"/>
      <c r="H44" s="184"/>
      <c r="I44" s="185">
        <f>C44+E44+F44+G44</f>
        <v>0</v>
      </c>
      <c r="J44" s="184"/>
    </row>
    <row r="45" spans="1:10" ht="12.75">
      <c r="A45" s="804" t="s">
        <v>453</v>
      </c>
      <c r="B45" s="806"/>
      <c r="C45" s="255"/>
      <c r="D45" s="256"/>
      <c r="E45" s="255"/>
      <c r="F45" s="257"/>
      <c r="G45" s="257"/>
      <c r="H45" s="256"/>
      <c r="I45" s="255"/>
      <c r="J45" s="256"/>
    </row>
    <row r="46" spans="1:10" ht="12.75">
      <c r="A46" s="807" t="s">
        <v>454</v>
      </c>
      <c r="B46" s="808"/>
      <c r="C46" s="185"/>
      <c r="D46" s="184"/>
      <c r="E46" s="185"/>
      <c r="F46" s="183"/>
      <c r="G46" s="183"/>
      <c r="H46" s="184"/>
      <c r="I46" s="185">
        <f aca="true" t="shared" si="3" ref="I46:I51">C46+E46+F46+G46</f>
        <v>0</v>
      </c>
      <c r="J46" s="184"/>
    </row>
    <row r="47" spans="1:10" ht="12.75">
      <c r="A47" s="809" t="s">
        <v>455</v>
      </c>
      <c r="B47" s="810"/>
      <c r="C47" s="185"/>
      <c r="D47" s="184"/>
      <c r="E47" s="185"/>
      <c r="F47" s="183"/>
      <c r="G47" s="183"/>
      <c r="H47" s="184"/>
      <c r="I47" s="185">
        <f t="shared" si="3"/>
        <v>0</v>
      </c>
      <c r="J47" s="184"/>
    </row>
    <row r="48" spans="1:10" ht="12.75">
      <c r="A48" s="807" t="s">
        <v>456</v>
      </c>
      <c r="B48" s="808"/>
      <c r="C48" s="185"/>
      <c r="D48" s="184"/>
      <c r="E48" s="185"/>
      <c r="F48" s="183"/>
      <c r="G48" s="183"/>
      <c r="H48" s="184"/>
      <c r="I48" s="185">
        <f t="shared" si="3"/>
        <v>0</v>
      </c>
      <c r="J48" s="184"/>
    </row>
    <row r="49" spans="1:10" ht="12.75">
      <c r="A49" s="807" t="s">
        <v>457</v>
      </c>
      <c r="B49" s="808"/>
      <c r="C49" s="185"/>
      <c r="D49" s="184"/>
      <c r="E49" s="185"/>
      <c r="F49" s="183"/>
      <c r="G49" s="183"/>
      <c r="H49" s="184"/>
      <c r="I49" s="185">
        <f t="shared" si="3"/>
        <v>0</v>
      </c>
      <c r="J49" s="184"/>
    </row>
    <row r="50" spans="1:10" ht="12.75">
      <c r="A50" s="807" t="s">
        <v>458</v>
      </c>
      <c r="B50" s="808"/>
      <c r="C50" s="185"/>
      <c r="D50" s="184"/>
      <c r="E50" s="185"/>
      <c r="F50" s="183"/>
      <c r="G50" s="183"/>
      <c r="H50" s="184"/>
      <c r="I50" s="185">
        <f t="shared" si="3"/>
        <v>0</v>
      </c>
      <c r="J50" s="184"/>
    </row>
    <row r="51" spans="1:10" ht="12.75">
      <c r="A51" s="807" t="s">
        <v>459</v>
      </c>
      <c r="B51" s="808"/>
      <c r="C51" s="185"/>
      <c r="D51" s="184"/>
      <c r="E51" s="185"/>
      <c r="F51" s="183"/>
      <c r="G51" s="183"/>
      <c r="H51" s="184"/>
      <c r="I51" s="185">
        <f t="shared" si="3"/>
        <v>0</v>
      </c>
      <c r="J51" s="184"/>
    </row>
    <row r="52" spans="1:10" ht="12.75">
      <c r="A52" s="804" t="s">
        <v>460</v>
      </c>
      <c r="B52" s="806"/>
      <c r="C52" s="255"/>
      <c r="D52" s="256"/>
      <c r="E52" s="255"/>
      <c r="F52" s="257"/>
      <c r="G52" s="257"/>
      <c r="H52" s="256"/>
      <c r="I52" s="255"/>
      <c r="J52" s="256"/>
    </row>
    <row r="53" spans="1:10" ht="12.75">
      <c r="A53" s="807" t="s">
        <v>461</v>
      </c>
      <c r="B53" s="808"/>
      <c r="C53" s="185"/>
      <c r="D53" s="184"/>
      <c r="E53" s="185"/>
      <c r="F53" s="183"/>
      <c r="G53" s="183"/>
      <c r="H53" s="184"/>
      <c r="I53" s="185">
        <f>C53+E53+F53+G53</f>
        <v>0</v>
      </c>
      <c r="J53" s="184"/>
    </row>
    <row r="54" spans="1:10" ht="12.75">
      <c r="A54" s="807" t="s">
        <v>462</v>
      </c>
      <c r="B54" s="808"/>
      <c r="C54" s="185"/>
      <c r="D54" s="184"/>
      <c r="E54" s="185"/>
      <c r="F54" s="183"/>
      <c r="G54" s="183"/>
      <c r="H54" s="184"/>
      <c r="I54" s="185">
        <f>C54+E54+F54+G54</f>
        <v>0</v>
      </c>
      <c r="J54" s="184"/>
    </row>
    <row r="55" spans="1:10" ht="12.75">
      <c r="A55" s="807" t="s">
        <v>463</v>
      </c>
      <c r="B55" s="808"/>
      <c r="C55" s="185"/>
      <c r="D55" s="184"/>
      <c r="E55" s="185"/>
      <c r="F55" s="183"/>
      <c r="G55" s="183"/>
      <c r="H55" s="184"/>
      <c r="I55" s="185">
        <f>C55+E55+F55+G55</f>
        <v>0</v>
      </c>
      <c r="J55" s="184"/>
    </row>
    <row r="56" spans="1:10" ht="12.75">
      <c r="A56" s="111" t="s">
        <v>464</v>
      </c>
      <c r="B56" s="112"/>
      <c r="C56" s="185"/>
      <c r="D56" s="184"/>
      <c r="E56" s="185"/>
      <c r="F56" s="183"/>
      <c r="G56" s="183"/>
      <c r="H56" s="184"/>
      <c r="I56" s="185">
        <f>C56+E56+F56+G56</f>
        <v>0</v>
      </c>
      <c r="J56" s="184"/>
    </row>
    <row r="57" spans="1:10" ht="13.5" thickBot="1">
      <c r="A57" s="811" t="s">
        <v>465</v>
      </c>
      <c r="B57" s="812"/>
      <c r="C57" s="190"/>
      <c r="D57" s="189"/>
      <c r="E57" s="190"/>
      <c r="F57" s="188"/>
      <c r="G57" s="188"/>
      <c r="H57" s="189"/>
      <c r="I57" s="190">
        <f>C57+E57+F57+G57</f>
        <v>0</v>
      </c>
      <c r="J57" s="189"/>
    </row>
    <row r="60" s="587" customFormat="1" ht="12.75" hidden="1"/>
    <row r="61" s="587" customFormat="1" ht="18" hidden="1">
      <c r="B61" s="597" t="s">
        <v>601</v>
      </c>
    </row>
    <row r="62" s="587" customFormat="1" ht="12.75" hidden="1"/>
    <row r="63" s="587" customFormat="1" ht="12.75" hidden="1"/>
  </sheetData>
  <sheetProtection/>
  <mergeCells count="31">
    <mergeCell ref="A54:B54"/>
    <mergeCell ref="A55:B55"/>
    <mergeCell ref="A57:B57"/>
    <mergeCell ref="A50:B50"/>
    <mergeCell ref="A51:B51"/>
    <mergeCell ref="A52:B52"/>
    <mergeCell ref="A53:B53"/>
    <mergeCell ref="A13:B13"/>
    <mergeCell ref="A18:B18"/>
    <mergeCell ref="A48:B48"/>
    <mergeCell ref="A49:B49"/>
    <mergeCell ref="A33:B33"/>
    <mergeCell ref="A40:B40"/>
    <mergeCell ref="A41:B41"/>
    <mergeCell ref="A45:B45"/>
    <mergeCell ref="A47:B47"/>
    <mergeCell ref="A46:B46"/>
    <mergeCell ref="E11:E12"/>
    <mergeCell ref="F11:G11"/>
    <mergeCell ref="H11:H12"/>
    <mergeCell ref="E10:H10"/>
    <mergeCell ref="A19:B19"/>
    <mergeCell ref="A26:B26"/>
    <mergeCell ref="I7:J8"/>
    <mergeCell ref="A8:H8"/>
    <mergeCell ref="A9:H9"/>
    <mergeCell ref="I9:J9"/>
    <mergeCell ref="A7:H7"/>
    <mergeCell ref="I10:J10"/>
    <mergeCell ref="A10:B12"/>
    <mergeCell ref="C10:D10"/>
  </mergeCells>
  <printOptions horizontalCentered="1" verticalCentered="1"/>
  <pageMargins left="0.71" right="0.7874015748031497" top="0.1968503937007874" bottom="0.1968503937007874" header="0" footer="0"/>
  <pageSetup horizontalDpi="600" verticalDpi="600" orientation="landscape" paperSize="9" scale="60" r:id="rId2"/>
  <headerFooter alignWithMargins="0">
    <oddFooter>&amp;L&amp;8Plaza de España, 1
38003 Santa Cruz de Tenerife
Teléfono: 901 501 901
www. 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4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10.28125" style="263" customWidth="1"/>
    <col min="2" max="2" width="19.8515625" style="263" hidden="1" customWidth="1"/>
    <col min="3" max="3" width="12.140625" style="263" customWidth="1"/>
    <col min="4" max="4" width="16.421875" style="263" customWidth="1"/>
    <col min="5" max="5" width="10.421875" style="263" customWidth="1"/>
    <col min="6" max="6" width="11.28125" style="263" customWidth="1"/>
    <col min="7" max="8" width="13.421875" style="263" customWidth="1"/>
    <col min="9" max="9" width="14.7109375" style="263" customWidth="1"/>
    <col min="10" max="10" width="12.7109375" style="263" customWidth="1"/>
    <col min="11" max="11" width="13.28125" style="263" customWidth="1"/>
    <col min="12" max="12" width="14.140625" style="263" customWidth="1"/>
    <col min="13" max="13" width="13.28125" style="263" customWidth="1"/>
    <col min="14" max="14" width="13.7109375" style="263" customWidth="1"/>
    <col min="15" max="15" width="12.421875" style="263" customWidth="1"/>
    <col min="16" max="16" width="0" style="263" hidden="1" customWidth="1"/>
    <col min="17" max="17" width="17.140625" style="264" hidden="1" customWidth="1"/>
    <col min="18" max="18" width="17.421875" style="264" hidden="1" customWidth="1"/>
    <col min="19" max="19" width="0.9921875" style="264" hidden="1" customWidth="1"/>
    <col min="20" max="16384" width="11.421875" style="263" customWidth="1"/>
  </cols>
  <sheetData>
    <row r="1" spans="1:6" ht="12.75">
      <c r="A1" s="513"/>
      <c r="F1" s="514" t="s">
        <v>524</v>
      </c>
    </row>
    <row r="2" spans="1:6" ht="12.75">
      <c r="A2" s="513"/>
      <c r="F2" s="515" t="s">
        <v>525</v>
      </c>
    </row>
    <row r="3" spans="1:6" ht="12.75">
      <c r="A3" s="513"/>
      <c r="F3" s="513"/>
    </row>
    <row r="4" spans="1:6" ht="12.75">
      <c r="A4" s="516" t="s">
        <v>526</v>
      </c>
      <c r="F4" s="517">
        <v>42339</v>
      </c>
    </row>
    <row r="5" spans="1:6" ht="12.75">
      <c r="A5" s="516" t="s">
        <v>527</v>
      </c>
      <c r="F5" s="518" t="s">
        <v>528</v>
      </c>
    </row>
    <row r="6" ht="13.5" thickBot="1"/>
    <row r="7" spans="1:19" s="265" customFormat="1" ht="36" customHeight="1" thickBot="1">
      <c r="A7" s="813" t="s">
        <v>466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5"/>
      <c r="N7" s="816">
        <v>2016</v>
      </c>
      <c r="O7" s="817"/>
      <c r="Q7" s="266"/>
      <c r="R7" s="266"/>
      <c r="S7" s="266"/>
    </row>
    <row r="8" spans="1:15" ht="25.5" customHeight="1" thickBot="1">
      <c r="A8" s="818" t="str">
        <f>PyG!A8</f>
        <v>FUNDACIÓN CANARIA PARA EL AVANCE DE LA BIOMEDICINA Y LA BIOTECNOLOGÍA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20"/>
      <c r="N8" s="818" t="s">
        <v>467</v>
      </c>
      <c r="O8" s="820"/>
    </row>
    <row r="9" spans="1:15" ht="24.75" customHeight="1">
      <c r="A9" s="821" t="s">
        <v>468</v>
      </c>
      <c r="B9" s="822"/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3"/>
    </row>
    <row r="10" spans="1:16" ht="48" customHeight="1">
      <c r="A10" s="824" t="s">
        <v>469</v>
      </c>
      <c r="B10" s="825"/>
      <c r="C10" s="826"/>
      <c r="D10" s="827" t="s">
        <v>470</v>
      </c>
      <c r="E10" s="826"/>
      <c r="F10" s="268" t="s">
        <v>471</v>
      </c>
      <c r="G10" s="828" t="s">
        <v>472</v>
      </c>
      <c r="H10" s="828"/>
      <c r="I10" s="828"/>
      <c r="J10" s="827" t="s">
        <v>473</v>
      </c>
      <c r="K10" s="826"/>
      <c r="L10" s="827" t="s">
        <v>586</v>
      </c>
      <c r="M10" s="826"/>
      <c r="N10" s="827" t="s">
        <v>587</v>
      </c>
      <c r="O10" s="829"/>
      <c r="P10" s="269"/>
    </row>
    <row r="11" spans="1:15" ht="19.5" customHeight="1">
      <c r="A11" s="830"/>
      <c r="B11" s="831"/>
      <c r="C11" s="832"/>
      <c r="D11" s="833"/>
      <c r="E11" s="834"/>
      <c r="F11" s="270"/>
      <c r="G11" s="835"/>
      <c r="H11" s="836"/>
      <c r="I11" s="837"/>
      <c r="J11" s="833"/>
      <c r="K11" s="834"/>
      <c r="L11" s="833"/>
      <c r="M11" s="834"/>
      <c r="N11" s="833"/>
      <c r="O11" s="840"/>
    </row>
    <row r="12" spans="1:15" ht="19.5" customHeight="1">
      <c r="A12" s="830"/>
      <c r="B12" s="831"/>
      <c r="C12" s="832"/>
      <c r="D12" s="833"/>
      <c r="E12" s="834"/>
      <c r="F12" s="270"/>
      <c r="G12" s="838"/>
      <c r="H12" s="838"/>
      <c r="I12" s="838"/>
      <c r="J12" s="833"/>
      <c r="K12" s="834"/>
      <c r="L12" s="833"/>
      <c r="M12" s="839"/>
      <c r="N12" s="833"/>
      <c r="O12" s="840"/>
    </row>
    <row r="13" spans="1:15" ht="19.5" customHeight="1">
      <c r="A13" s="830"/>
      <c r="B13" s="831"/>
      <c r="C13" s="832"/>
      <c r="D13" s="833"/>
      <c r="E13" s="834"/>
      <c r="F13" s="270"/>
      <c r="G13" s="838"/>
      <c r="H13" s="838"/>
      <c r="I13" s="838"/>
      <c r="J13" s="833"/>
      <c r="K13" s="834"/>
      <c r="L13" s="833"/>
      <c r="M13" s="839"/>
      <c r="N13" s="833"/>
      <c r="O13" s="840"/>
    </row>
    <row r="14" spans="1:15" ht="19.5" customHeight="1">
      <c r="A14" s="830"/>
      <c r="B14" s="831"/>
      <c r="C14" s="832"/>
      <c r="D14" s="833"/>
      <c r="E14" s="834"/>
      <c r="F14" s="270"/>
      <c r="G14" s="838"/>
      <c r="H14" s="838"/>
      <c r="I14" s="838"/>
      <c r="J14" s="833"/>
      <c r="K14" s="834"/>
      <c r="L14" s="833"/>
      <c r="M14" s="839"/>
      <c r="N14" s="833"/>
      <c r="O14" s="840"/>
    </row>
    <row r="15" spans="1:15" ht="19.5" customHeight="1">
      <c r="A15" s="830"/>
      <c r="B15" s="831"/>
      <c r="C15" s="832"/>
      <c r="D15" s="833"/>
      <c r="E15" s="834"/>
      <c r="F15" s="272"/>
      <c r="G15" s="838"/>
      <c r="H15" s="838"/>
      <c r="I15" s="838"/>
      <c r="J15" s="833"/>
      <c r="K15" s="834"/>
      <c r="L15" s="833"/>
      <c r="M15" s="839"/>
      <c r="N15" s="833"/>
      <c r="O15" s="840"/>
    </row>
    <row r="16" spans="1:15" ht="24.75" customHeight="1">
      <c r="A16" s="845" t="s">
        <v>474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7"/>
    </row>
    <row r="17" spans="1:15" ht="40.5" customHeight="1">
      <c r="A17" s="848" t="s">
        <v>475</v>
      </c>
      <c r="B17" s="268"/>
      <c r="C17" s="828" t="s">
        <v>476</v>
      </c>
      <c r="D17" s="849" t="s">
        <v>477</v>
      </c>
      <c r="E17" s="850"/>
      <c r="F17" s="828" t="s">
        <v>478</v>
      </c>
      <c r="G17" s="843" t="s">
        <v>479</v>
      </c>
      <c r="H17" s="843" t="s">
        <v>480</v>
      </c>
      <c r="I17" s="827" t="s">
        <v>588</v>
      </c>
      <c r="J17" s="826"/>
      <c r="K17" s="827" t="s">
        <v>523</v>
      </c>
      <c r="L17" s="825"/>
      <c r="M17" s="826"/>
      <c r="N17" s="828" t="s">
        <v>593</v>
      </c>
      <c r="O17" s="853"/>
    </row>
    <row r="18" spans="1:19" ht="53.25" customHeight="1">
      <c r="A18" s="848"/>
      <c r="B18" s="268"/>
      <c r="C18" s="828"/>
      <c r="D18" s="851"/>
      <c r="E18" s="852"/>
      <c r="F18" s="828"/>
      <c r="G18" s="844"/>
      <c r="H18" s="844"/>
      <c r="I18" s="273" t="s">
        <v>481</v>
      </c>
      <c r="J18" s="273" t="s">
        <v>589</v>
      </c>
      <c r="K18" s="503" t="s">
        <v>590</v>
      </c>
      <c r="L18" s="268" t="s">
        <v>591</v>
      </c>
      <c r="M18" s="267" t="s">
        <v>482</v>
      </c>
      <c r="N18" s="267" t="s">
        <v>592</v>
      </c>
      <c r="O18" s="274" t="s">
        <v>483</v>
      </c>
      <c r="Q18" s="275" t="s">
        <v>484</v>
      </c>
      <c r="R18" s="264" t="s">
        <v>485</v>
      </c>
      <c r="S18" s="264" t="s">
        <v>486</v>
      </c>
    </row>
    <row r="19" spans="1:19" s="265" customFormat="1" ht="19.5" customHeight="1">
      <c r="A19" s="276"/>
      <c r="B19" s="277"/>
      <c r="C19" s="277"/>
      <c r="D19" s="841"/>
      <c r="E19" s="842"/>
      <c r="F19" s="271"/>
      <c r="G19" s="278"/>
      <c r="H19" s="278"/>
      <c r="I19" s="279"/>
      <c r="J19" s="279"/>
      <c r="K19" s="278"/>
      <c r="L19" s="279"/>
      <c r="M19" s="278"/>
      <c r="N19" s="280"/>
      <c r="O19" s="281"/>
      <c r="Q19" s="282"/>
      <c r="R19" s="266"/>
      <c r="S19" s="266"/>
    </row>
    <row r="20" spans="1:19" s="265" customFormat="1" ht="19.5" customHeight="1">
      <c r="A20" s="283"/>
      <c r="B20" s="277"/>
      <c r="C20" s="277"/>
      <c r="D20" s="841"/>
      <c r="E20" s="842"/>
      <c r="F20" s="271"/>
      <c r="G20" s="278"/>
      <c r="H20" s="278"/>
      <c r="I20" s="279"/>
      <c r="J20" s="279"/>
      <c r="K20" s="279"/>
      <c r="L20" s="279"/>
      <c r="M20" s="279"/>
      <c r="N20" s="280"/>
      <c r="O20" s="281"/>
      <c r="P20" s="265">
        <f aca="true" t="shared" si="0" ref="P20:P28">+P19+1</f>
        <v>1</v>
      </c>
      <c r="Q20" s="282">
        <f aca="true" t="shared" si="1" ref="Q20:Q28">+S20-R20</f>
        <v>-492841.42</v>
      </c>
      <c r="R20" s="266">
        <v>492841.42</v>
      </c>
      <c r="S20" s="266">
        <f aca="true" t="shared" si="2" ref="S20:S28">+R19</f>
        <v>0</v>
      </c>
    </row>
    <row r="21" spans="1:19" s="265" customFormat="1" ht="19.5" customHeight="1">
      <c r="A21" s="283"/>
      <c r="B21" s="277"/>
      <c r="C21" s="277"/>
      <c r="D21" s="841"/>
      <c r="E21" s="842"/>
      <c r="F21" s="271"/>
      <c r="G21" s="278"/>
      <c r="H21" s="278"/>
      <c r="I21" s="279"/>
      <c r="J21" s="279"/>
      <c r="K21" s="279"/>
      <c r="L21" s="279"/>
      <c r="M21" s="279"/>
      <c r="N21" s="280"/>
      <c r="O21" s="281"/>
      <c r="P21" s="265">
        <f t="shared" si="0"/>
        <v>2</v>
      </c>
      <c r="Q21" s="282">
        <f t="shared" si="1"/>
        <v>53178.25</v>
      </c>
      <c r="R21" s="266">
        <v>439663.17</v>
      </c>
      <c r="S21" s="266">
        <f t="shared" si="2"/>
        <v>492841.42</v>
      </c>
    </row>
    <row r="22" spans="1:19" s="265" customFormat="1" ht="19.5" customHeight="1">
      <c r="A22" s="283"/>
      <c r="B22" s="277"/>
      <c r="C22" s="277"/>
      <c r="D22" s="841"/>
      <c r="E22" s="842"/>
      <c r="F22" s="271"/>
      <c r="G22" s="278"/>
      <c r="H22" s="278"/>
      <c r="I22" s="279"/>
      <c r="J22" s="279"/>
      <c r="K22" s="279"/>
      <c r="L22" s="279"/>
      <c r="M22" s="279"/>
      <c r="N22" s="280"/>
      <c r="O22" s="281"/>
      <c r="P22" s="265">
        <f t="shared" si="0"/>
        <v>3</v>
      </c>
      <c r="Q22" s="282">
        <f t="shared" si="1"/>
        <v>56170.159999999974</v>
      </c>
      <c r="R22" s="266">
        <v>383493.01</v>
      </c>
      <c r="S22" s="266">
        <f t="shared" si="2"/>
        <v>439663.17</v>
      </c>
    </row>
    <row r="23" spans="1:19" s="265" customFormat="1" ht="19.5" customHeight="1">
      <c r="A23" s="283"/>
      <c r="B23" s="277"/>
      <c r="C23" s="277"/>
      <c r="D23" s="841"/>
      <c r="E23" s="842"/>
      <c r="F23" s="271"/>
      <c r="G23" s="278"/>
      <c r="H23" s="278"/>
      <c r="I23" s="279"/>
      <c r="J23" s="279"/>
      <c r="K23" s="279"/>
      <c r="L23" s="279"/>
      <c r="M23" s="279"/>
      <c r="N23" s="280"/>
      <c r="O23" s="281"/>
      <c r="P23" s="265">
        <f t="shared" si="0"/>
        <v>4</v>
      </c>
      <c r="Q23" s="282">
        <f t="shared" si="1"/>
        <v>59330.42999999999</v>
      </c>
      <c r="R23" s="266">
        <v>324162.58</v>
      </c>
      <c r="S23" s="266">
        <f t="shared" si="2"/>
        <v>383493.01</v>
      </c>
    </row>
    <row r="24" spans="1:19" s="265" customFormat="1" ht="19.5" customHeight="1">
      <c r="A24" s="283"/>
      <c r="B24" s="277"/>
      <c r="C24" s="277"/>
      <c r="D24" s="841"/>
      <c r="E24" s="842"/>
      <c r="F24" s="271"/>
      <c r="G24" s="278"/>
      <c r="H24" s="278"/>
      <c r="I24" s="279"/>
      <c r="J24" s="279"/>
      <c r="K24" s="279"/>
      <c r="L24" s="279"/>
      <c r="M24" s="279"/>
      <c r="N24" s="280"/>
      <c r="O24" s="281"/>
      <c r="P24" s="265">
        <f t="shared" si="0"/>
        <v>5</v>
      </c>
      <c r="Q24" s="282">
        <f t="shared" si="1"/>
        <v>62668.49000000002</v>
      </c>
      <c r="R24" s="266">
        <v>261494.09</v>
      </c>
      <c r="S24" s="266">
        <f t="shared" si="2"/>
        <v>324162.58</v>
      </c>
    </row>
    <row r="25" spans="1:19" s="265" customFormat="1" ht="19.5" customHeight="1">
      <c r="A25" s="283"/>
      <c r="B25" s="277"/>
      <c r="C25" s="277"/>
      <c r="D25" s="841"/>
      <c r="E25" s="842"/>
      <c r="F25" s="271"/>
      <c r="G25" s="271"/>
      <c r="H25" s="271"/>
      <c r="I25" s="284"/>
      <c r="J25" s="284"/>
      <c r="K25" s="284"/>
      <c r="L25" s="284"/>
      <c r="M25" s="284"/>
      <c r="N25" s="285"/>
      <c r="O25" s="281"/>
      <c r="P25" s="265">
        <f t="shared" si="0"/>
        <v>6</v>
      </c>
      <c r="Q25" s="282">
        <f t="shared" si="1"/>
        <v>66194.34</v>
      </c>
      <c r="R25" s="266">
        <v>195299.75</v>
      </c>
      <c r="S25" s="266">
        <f t="shared" si="2"/>
        <v>261494.09</v>
      </c>
    </row>
    <row r="26" spans="1:19" s="265" customFormat="1" ht="19.5" customHeight="1">
      <c r="A26" s="283"/>
      <c r="B26" s="277"/>
      <c r="C26" s="277"/>
      <c r="D26" s="841"/>
      <c r="E26" s="842"/>
      <c r="F26" s="271"/>
      <c r="G26" s="271"/>
      <c r="H26" s="271"/>
      <c r="I26" s="284"/>
      <c r="J26" s="284"/>
      <c r="K26" s="284"/>
      <c r="L26" s="284"/>
      <c r="M26" s="284"/>
      <c r="N26" s="285"/>
      <c r="O26" s="281"/>
      <c r="P26" s="265">
        <f t="shared" si="0"/>
        <v>7</v>
      </c>
      <c r="Q26" s="282">
        <f t="shared" si="1"/>
        <v>69918.59</v>
      </c>
      <c r="R26" s="266">
        <v>125381.16</v>
      </c>
      <c r="S26" s="266">
        <f t="shared" si="2"/>
        <v>195299.75</v>
      </c>
    </row>
    <row r="27" spans="1:19" s="265" customFormat="1" ht="19.5" customHeight="1">
      <c r="A27" s="283"/>
      <c r="B27" s="277"/>
      <c r="C27" s="277"/>
      <c r="D27" s="841"/>
      <c r="E27" s="842"/>
      <c r="F27" s="271"/>
      <c r="G27" s="271"/>
      <c r="H27" s="271"/>
      <c r="I27" s="284"/>
      <c r="J27" s="284"/>
      <c r="K27" s="284"/>
      <c r="L27" s="284"/>
      <c r="M27" s="284"/>
      <c r="N27" s="285"/>
      <c r="O27" s="281"/>
      <c r="P27" s="265">
        <f t="shared" si="0"/>
        <v>8</v>
      </c>
      <c r="Q27" s="282">
        <f t="shared" si="1"/>
        <v>73852.37</v>
      </c>
      <c r="R27" s="266">
        <v>51528.79</v>
      </c>
      <c r="S27" s="266">
        <f t="shared" si="2"/>
        <v>125381.16</v>
      </c>
    </row>
    <row r="28" spans="1:19" s="265" customFormat="1" ht="19.5" customHeight="1" thickBot="1">
      <c r="A28" s="286"/>
      <c r="B28" s="277"/>
      <c r="C28" s="287"/>
      <c r="D28" s="854"/>
      <c r="E28" s="855"/>
      <c r="F28" s="288"/>
      <c r="G28" s="288"/>
      <c r="H28" s="288"/>
      <c r="I28" s="289"/>
      <c r="J28" s="289"/>
      <c r="K28" s="289"/>
      <c r="L28" s="289"/>
      <c r="M28" s="289"/>
      <c r="N28" s="290"/>
      <c r="O28" s="291"/>
      <c r="P28" s="265">
        <f t="shared" si="0"/>
        <v>9</v>
      </c>
      <c r="Q28" s="282">
        <f t="shared" si="1"/>
        <v>51528.79</v>
      </c>
      <c r="R28" s="266">
        <v>0</v>
      </c>
      <c r="S28" s="266">
        <f t="shared" si="2"/>
        <v>51528.79</v>
      </c>
    </row>
    <row r="29" spans="1:19" s="265" customFormat="1" ht="19.5" customHeight="1" thickBot="1">
      <c r="A29" s="292" t="s">
        <v>345</v>
      </c>
      <c r="B29" s="293"/>
      <c r="C29" s="294"/>
      <c r="D29" s="856"/>
      <c r="E29" s="857"/>
      <c r="F29" s="295"/>
      <c r="G29" s="295"/>
      <c r="H29" s="295"/>
      <c r="I29" s="373">
        <f aca="true" t="shared" si="3" ref="I29:N29">SUM(I19:I28)</f>
        <v>0</v>
      </c>
      <c r="J29" s="374">
        <f t="shared" si="3"/>
        <v>0</v>
      </c>
      <c r="K29" s="374">
        <f t="shared" si="3"/>
        <v>0</v>
      </c>
      <c r="L29" s="374">
        <f t="shared" si="3"/>
        <v>0</v>
      </c>
      <c r="M29" s="374">
        <f t="shared" si="3"/>
        <v>0</v>
      </c>
      <c r="N29" s="374">
        <f t="shared" si="3"/>
        <v>0</v>
      </c>
      <c r="O29" s="296"/>
      <c r="Q29" s="266"/>
      <c r="R29" s="266"/>
      <c r="S29" s="266"/>
    </row>
    <row r="30" spans="1:15" ht="12.75">
      <c r="A30" s="297"/>
      <c r="B30" s="298"/>
      <c r="C30" s="298"/>
      <c r="D30" s="299"/>
      <c r="E30" s="297"/>
      <c r="F30" s="297"/>
      <c r="G30" s="297"/>
      <c r="H30" s="297"/>
      <c r="I30" s="297"/>
      <c r="J30" s="297"/>
      <c r="K30" s="297"/>
      <c r="L30" s="297"/>
      <c r="M30" s="297"/>
      <c r="N30" s="300"/>
      <c r="O30" s="301"/>
    </row>
    <row r="31" spans="1:19" s="610" customFormat="1" ht="12.75" hidden="1">
      <c r="A31" s="610" t="s">
        <v>487</v>
      </c>
      <c r="Q31" s="611"/>
      <c r="R31" s="611"/>
      <c r="S31" s="611"/>
    </row>
    <row r="32" spans="1:19" s="610" customFormat="1" ht="12.75" hidden="1">
      <c r="A32" s="610" t="s">
        <v>488</v>
      </c>
      <c r="Q32" s="611"/>
      <c r="R32" s="611"/>
      <c r="S32" s="611"/>
    </row>
    <row r="33" spans="1:19" s="610" customFormat="1" ht="12.75" hidden="1">
      <c r="A33" s="610" t="s">
        <v>489</v>
      </c>
      <c r="Q33" s="611"/>
      <c r="R33" s="611"/>
      <c r="S33" s="611"/>
    </row>
    <row r="34" spans="1:19" s="610" customFormat="1" ht="12.75" hidden="1">
      <c r="A34" s="610" t="s">
        <v>490</v>
      </c>
      <c r="Q34" s="611"/>
      <c r="R34" s="611"/>
      <c r="S34" s="611"/>
    </row>
    <row r="35" spans="17:19" s="610" customFormat="1" ht="12.75" hidden="1">
      <c r="Q35" s="611"/>
      <c r="R35" s="611"/>
      <c r="S35" s="611"/>
    </row>
    <row r="36" spans="17:19" s="610" customFormat="1" ht="12.75" hidden="1">
      <c r="Q36" s="611"/>
      <c r="R36" s="611"/>
      <c r="S36" s="611"/>
    </row>
    <row r="37" spans="1:19" s="610" customFormat="1" ht="18" hidden="1">
      <c r="A37" s="597" t="s">
        <v>602</v>
      </c>
      <c r="Q37" s="611"/>
      <c r="R37" s="611"/>
      <c r="S37" s="611"/>
    </row>
    <row r="38" spans="17:19" s="610" customFormat="1" ht="12.75" hidden="1">
      <c r="Q38" s="611"/>
      <c r="R38" s="611"/>
      <c r="S38" s="611"/>
    </row>
    <row r="39" spans="1:19" s="610" customFormat="1" ht="12.75" hidden="1">
      <c r="A39" s="587"/>
      <c r="Q39" s="611"/>
      <c r="R39" s="611"/>
      <c r="S39" s="611"/>
    </row>
    <row r="40" spans="1:19" s="610" customFormat="1" ht="12.75" hidden="1">
      <c r="A40" s="587"/>
      <c r="Q40" s="611"/>
      <c r="R40" s="611"/>
      <c r="S40" s="611"/>
    </row>
    <row r="41" spans="1:19" s="610" customFormat="1" ht="12.75" hidden="1">
      <c r="A41" s="587"/>
      <c r="Q41" s="611"/>
      <c r="R41" s="611"/>
      <c r="S41" s="611"/>
    </row>
    <row r="42" spans="1:19" s="610" customFormat="1" ht="12.75" hidden="1">
      <c r="A42" s="587"/>
      <c r="Q42" s="611"/>
      <c r="R42" s="611"/>
      <c r="S42" s="611"/>
    </row>
    <row r="43" spans="17:19" s="610" customFormat="1" ht="12.75" hidden="1">
      <c r="Q43" s="611"/>
      <c r="R43" s="611"/>
      <c r="S43" s="611"/>
    </row>
    <row r="44" spans="17:19" s="610" customFormat="1" ht="12.75" hidden="1">
      <c r="Q44" s="611"/>
      <c r="R44" s="611"/>
      <c r="S44" s="611"/>
    </row>
  </sheetData>
  <sheetProtection/>
  <mergeCells count="62">
    <mergeCell ref="D29:E29"/>
    <mergeCell ref="D24:E24"/>
    <mergeCell ref="D25:E25"/>
    <mergeCell ref="D26:E26"/>
    <mergeCell ref="D27:E27"/>
    <mergeCell ref="D21:E21"/>
    <mergeCell ref="D22:E22"/>
    <mergeCell ref="D23:E23"/>
    <mergeCell ref="D28:E28"/>
    <mergeCell ref="L15:M15"/>
    <mergeCell ref="N15:O15"/>
    <mergeCell ref="A16:O16"/>
    <mergeCell ref="A17:A18"/>
    <mergeCell ref="C17:C18"/>
    <mergeCell ref="D17:E18"/>
    <mergeCell ref="N17:O17"/>
    <mergeCell ref="I17:J17"/>
    <mergeCell ref="D19:E19"/>
    <mergeCell ref="K17:M17"/>
    <mergeCell ref="D20:E20"/>
    <mergeCell ref="A15:C15"/>
    <mergeCell ref="D15:E15"/>
    <mergeCell ref="G15:I15"/>
    <mergeCell ref="J15:K15"/>
    <mergeCell ref="F17:F18"/>
    <mergeCell ref="G17:G18"/>
    <mergeCell ref="H17:H18"/>
    <mergeCell ref="A13:C13"/>
    <mergeCell ref="D13:E13"/>
    <mergeCell ref="A14:C14"/>
    <mergeCell ref="D14:E14"/>
    <mergeCell ref="G14:I14"/>
    <mergeCell ref="J14:K14"/>
    <mergeCell ref="G13:I13"/>
    <mergeCell ref="J13:K13"/>
    <mergeCell ref="L11:M11"/>
    <mergeCell ref="N11:O11"/>
    <mergeCell ref="L12:M12"/>
    <mergeCell ref="N12:O12"/>
    <mergeCell ref="L13:M13"/>
    <mergeCell ref="N13:O13"/>
    <mergeCell ref="L14:M14"/>
    <mergeCell ref="N14:O14"/>
    <mergeCell ref="A12:C12"/>
    <mergeCell ref="D12:E12"/>
    <mergeCell ref="G12:I12"/>
    <mergeCell ref="J12:K12"/>
    <mergeCell ref="A11:C11"/>
    <mergeCell ref="D11:E11"/>
    <mergeCell ref="G11:I11"/>
    <mergeCell ref="J11:K11"/>
    <mergeCell ref="A9:O9"/>
    <mergeCell ref="A10:C10"/>
    <mergeCell ref="D10:E10"/>
    <mergeCell ref="G10:I10"/>
    <mergeCell ref="J10:K10"/>
    <mergeCell ref="L10:M10"/>
    <mergeCell ref="N10:O10"/>
    <mergeCell ref="A7:M7"/>
    <mergeCell ref="N7:O7"/>
    <mergeCell ref="A8:M8"/>
    <mergeCell ref="N8:O8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" right="0.7874015748031497" top="0.1968503937007874" bottom="0.1968503937007874" header="0" footer="0"/>
  <pageSetup horizontalDpi="600" verticalDpi="600" orientation="landscape" paperSize="9" scale="65" r:id="rId2"/>
  <headerFooter alignWithMargins="0">
    <oddFooter>&amp;L&amp;8Plaza de España, 1
38003 Santa Cruz de Tenerife
Teléfono: 901 501 901
www. 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0.28125" style="263" customWidth="1"/>
    <col min="2" max="2" width="19.8515625" style="263" hidden="1" customWidth="1"/>
    <col min="3" max="3" width="12.140625" style="263" customWidth="1"/>
    <col min="4" max="4" width="13.28125" style="263" customWidth="1"/>
    <col min="5" max="5" width="10.421875" style="263" customWidth="1"/>
    <col min="6" max="6" width="13.8515625" style="263" customWidth="1"/>
    <col min="7" max="8" width="15.7109375" style="263" customWidth="1"/>
    <col min="9" max="9" width="14.7109375" style="263" customWidth="1"/>
    <col min="10" max="10" width="12.7109375" style="263" customWidth="1"/>
    <col min="11" max="11" width="13.28125" style="263" customWidth="1"/>
    <col min="12" max="12" width="11.00390625" style="263" customWidth="1"/>
    <col min="13" max="13" width="13.28125" style="263" customWidth="1"/>
    <col min="14" max="14" width="11.28125" style="263" customWidth="1"/>
    <col min="15" max="15" width="12.421875" style="263" customWidth="1"/>
    <col min="16" max="16" width="0" style="263" hidden="1" customWidth="1"/>
    <col min="17" max="17" width="17.140625" style="264" hidden="1" customWidth="1"/>
    <col min="18" max="18" width="17.421875" style="264" hidden="1" customWidth="1"/>
    <col min="19" max="19" width="0.9921875" style="264" hidden="1" customWidth="1"/>
    <col min="20" max="16384" width="11.421875" style="263" customWidth="1"/>
  </cols>
  <sheetData>
    <row r="1" spans="1:7" ht="12.75">
      <c r="A1" s="513"/>
      <c r="G1" s="514" t="s">
        <v>524</v>
      </c>
    </row>
    <row r="2" spans="1:7" ht="12.75">
      <c r="A2" s="513"/>
      <c r="G2" s="515" t="s">
        <v>525</v>
      </c>
    </row>
    <row r="3" spans="1:7" ht="12.75">
      <c r="A3" s="513"/>
      <c r="G3" s="513"/>
    </row>
    <row r="4" spans="1:7" ht="12.75">
      <c r="A4" s="516" t="s">
        <v>526</v>
      </c>
      <c r="G4" s="517">
        <v>42339</v>
      </c>
    </row>
    <row r="5" spans="1:7" ht="12.75">
      <c r="A5" s="516" t="s">
        <v>527</v>
      </c>
      <c r="G5" s="518" t="s">
        <v>528</v>
      </c>
    </row>
    <row r="6" ht="13.5" thickBot="1"/>
    <row r="7" spans="1:19" s="265" customFormat="1" ht="36" customHeight="1" thickBot="1">
      <c r="A7" s="813" t="s">
        <v>466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5"/>
      <c r="N7" s="816">
        <v>2016</v>
      </c>
      <c r="O7" s="817"/>
      <c r="Q7" s="266"/>
      <c r="R7" s="266"/>
      <c r="S7" s="266"/>
    </row>
    <row r="8" spans="1:15" ht="34.5" customHeight="1" thickBot="1">
      <c r="A8" s="818" t="str">
        <f>PyG!A8</f>
        <v>FUNDACIÓN CANARIA PARA EL AVANCE DE LA BIOMEDICINA Y LA BIOTECNOLOGÍA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20"/>
      <c r="N8" s="818" t="s">
        <v>491</v>
      </c>
      <c r="O8" s="820"/>
    </row>
    <row r="9" spans="1:15" ht="24.75" customHeight="1">
      <c r="A9" s="858" t="s">
        <v>492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59"/>
    </row>
    <row r="10" spans="1:15" ht="40.5" customHeight="1">
      <c r="A10" s="860" t="s">
        <v>475</v>
      </c>
      <c r="B10" s="268"/>
      <c r="C10" s="828" t="s">
        <v>476</v>
      </c>
      <c r="D10" s="849" t="s">
        <v>477</v>
      </c>
      <c r="E10" s="850"/>
      <c r="F10" s="828" t="s">
        <v>478</v>
      </c>
      <c r="G10" s="843" t="s">
        <v>479</v>
      </c>
      <c r="H10" s="843" t="s">
        <v>480</v>
      </c>
      <c r="I10" s="827" t="s">
        <v>594</v>
      </c>
      <c r="J10" s="825"/>
      <c r="K10" s="826"/>
      <c r="L10" s="827" t="s">
        <v>584</v>
      </c>
      <c r="M10" s="825"/>
      <c r="N10" s="825"/>
      <c r="O10" s="829"/>
    </row>
    <row r="11" spans="1:19" ht="77.25" customHeight="1">
      <c r="A11" s="858"/>
      <c r="B11" s="268"/>
      <c r="C11" s="828"/>
      <c r="D11" s="851"/>
      <c r="E11" s="852"/>
      <c r="F11" s="828"/>
      <c r="G11" s="844"/>
      <c r="H11" s="844"/>
      <c r="I11" s="273" t="s">
        <v>481</v>
      </c>
      <c r="J11" s="273" t="s">
        <v>595</v>
      </c>
      <c r="K11" s="267" t="s">
        <v>493</v>
      </c>
      <c r="L11" s="273" t="s">
        <v>481</v>
      </c>
      <c r="M11" s="268" t="s">
        <v>596</v>
      </c>
      <c r="N11" s="267" t="s">
        <v>592</v>
      </c>
      <c r="O11" s="274" t="s">
        <v>493</v>
      </c>
      <c r="Q11" s="275" t="s">
        <v>484</v>
      </c>
      <c r="R11" s="264" t="s">
        <v>485</v>
      </c>
      <c r="S11" s="264" t="s">
        <v>486</v>
      </c>
    </row>
    <row r="12" spans="1:19" s="265" customFormat="1" ht="19.5" customHeight="1">
      <c r="A12" s="276"/>
      <c r="B12" s="277"/>
      <c r="C12" s="277"/>
      <c r="D12" s="841"/>
      <c r="E12" s="842"/>
      <c r="F12" s="271"/>
      <c r="G12" s="278"/>
      <c r="H12" s="278"/>
      <c r="I12" s="279"/>
      <c r="J12" s="279"/>
      <c r="K12" s="278"/>
      <c r="L12" s="279"/>
      <c r="M12" s="278"/>
      <c r="N12" s="280"/>
      <c r="O12" s="281"/>
      <c r="Q12" s="282"/>
      <c r="R12" s="266"/>
      <c r="S12" s="266"/>
    </row>
    <row r="13" spans="1:19" s="265" customFormat="1" ht="19.5" customHeight="1">
      <c r="A13" s="283"/>
      <c r="B13" s="277"/>
      <c r="C13" s="277"/>
      <c r="D13" s="841"/>
      <c r="E13" s="842"/>
      <c r="F13" s="271"/>
      <c r="G13" s="278"/>
      <c r="H13" s="278"/>
      <c r="I13" s="279"/>
      <c r="J13" s="279"/>
      <c r="K13" s="279"/>
      <c r="L13" s="279"/>
      <c r="M13" s="279"/>
      <c r="N13" s="280"/>
      <c r="O13" s="281"/>
      <c r="P13" s="265">
        <f aca="true" t="shared" si="0" ref="P13:P21">+P12+1</f>
        <v>1</v>
      </c>
      <c r="Q13" s="282">
        <f aca="true" t="shared" si="1" ref="Q13:Q21">+S13-R13</f>
        <v>-492841.42</v>
      </c>
      <c r="R13" s="266">
        <v>492841.42</v>
      </c>
      <c r="S13" s="266">
        <f aca="true" t="shared" si="2" ref="S13:S21">+R12</f>
        <v>0</v>
      </c>
    </row>
    <row r="14" spans="1:19" s="265" customFormat="1" ht="19.5" customHeight="1">
      <c r="A14" s="283"/>
      <c r="B14" s="277"/>
      <c r="C14" s="277"/>
      <c r="D14" s="841"/>
      <c r="E14" s="842"/>
      <c r="F14" s="271"/>
      <c r="G14" s="278"/>
      <c r="H14" s="278"/>
      <c r="I14" s="279"/>
      <c r="J14" s="279"/>
      <c r="K14" s="279"/>
      <c r="L14" s="279"/>
      <c r="M14" s="279"/>
      <c r="N14" s="280"/>
      <c r="O14" s="281"/>
      <c r="P14" s="265">
        <f t="shared" si="0"/>
        <v>2</v>
      </c>
      <c r="Q14" s="282">
        <f t="shared" si="1"/>
        <v>53178.25</v>
      </c>
      <c r="R14" s="266">
        <v>439663.17</v>
      </c>
      <c r="S14" s="266">
        <f t="shared" si="2"/>
        <v>492841.42</v>
      </c>
    </row>
    <row r="15" spans="1:19" s="265" customFormat="1" ht="19.5" customHeight="1">
      <c r="A15" s="283"/>
      <c r="B15" s="277"/>
      <c r="C15" s="277"/>
      <c r="D15" s="841"/>
      <c r="E15" s="842"/>
      <c r="F15" s="271"/>
      <c r="G15" s="278"/>
      <c r="H15" s="278"/>
      <c r="I15" s="279"/>
      <c r="J15" s="279"/>
      <c r="K15" s="279"/>
      <c r="L15" s="279"/>
      <c r="M15" s="279"/>
      <c r="N15" s="280"/>
      <c r="O15" s="281"/>
      <c r="P15" s="265">
        <f t="shared" si="0"/>
        <v>3</v>
      </c>
      <c r="Q15" s="282">
        <f t="shared" si="1"/>
        <v>56170.159999999974</v>
      </c>
      <c r="R15" s="266">
        <v>383493.01</v>
      </c>
      <c r="S15" s="266">
        <f t="shared" si="2"/>
        <v>439663.17</v>
      </c>
    </row>
    <row r="16" spans="1:19" s="265" customFormat="1" ht="19.5" customHeight="1">
      <c r="A16" s="283"/>
      <c r="B16" s="277"/>
      <c r="C16" s="277"/>
      <c r="D16" s="841"/>
      <c r="E16" s="842"/>
      <c r="F16" s="271"/>
      <c r="G16" s="278"/>
      <c r="H16" s="278"/>
      <c r="I16" s="279"/>
      <c r="J16" s="279"/>
      <c r="K16" s="279"/>
      <c r="L16" s="279"/>
      <c r="M16" s="279"/>
      <c r="N16" s="280"/>
      <c r="O16" s="281"/>
      <c r="P16" s="265">
        <f t="shared" si="0"/>
        <v>4</v>
      </c>
      <c r="Q16" s="282">
        <f t="shared" si="1"/>
        <v>59330.42999999999</v>
      </c>
      <c r="R16" s="266">
        <v>324162.58</v>
      </c>
      <c r="S16" s="266">
        <f t="shared" si="2"/>
        <v>383493.01</v>
      </c>
    </row>
    <row r="17" spans="1:19" s="265" customFormat="1" ht="19.5" customHeight="1">
      <c r="A17" s="283"/>
      <c r="B17" s="277"/>
      <c r="C17" s="277"/>
      <c r="D17" s="841"/>
      <c r="E17" s="842"/>
      <c r="F17" s="271"/>
      <c r="G17" s="278"/>
      <c r="H17" s="278"/>
      <c r="I17" s="279"/>
      <c r="J17" s="279"/>
      <c r="K17" s="279"/>
      <c r="L17" s="279"/>
      <c r="M17" s="279"/>
      <c r="N17" s="280"/>
      <c r="O17" s="281"/>
      <c r="P17" s="265">
        <f t="shared" si="0"/>
        <v>5</v>
      </c>
      <c r="Q17" s="282">
        <f t="shared" si="1"/>
        <v>62668.49000000002</v>
      </c>
      <c r="R17" s="266">
        <v>261494.09</v>
      </c>
      <c r="S17" s="266">
        <f t="shared" si="2"/>
        <v>324162.58</v>
      </c>
    </row>
    <row r="18" spans="1:19" s="265" customFormat="1" ht="19.5" customHeight="1">
      <c r="A18" s="283"/>
      <c r="B18" s="277"/>
      <c r="C18" s="277"/>
      <c r="D18" s="841"/>
      <c r="E18" s="842"/>
      <c r="F18" s="271"/>
      <c r="G18" s="271"/>
      <c r="H18" s="271"/>
      <c r="I18" s="284"/>
      <c r="J18" s="284"/>
      <c r="K18" s="284"/>
      <c r="L18" s="284"/>
      <c r="M18" s="284"/>
      <c r="N18" s="285"/>
      <c r="O18" s="281"/>
      <c r="P18" s="265">
        <f t="shared" si="0"/>
        <v>6</v>
      </c>
      <c r="Q18" s="282">
        <f t="shared" si="1"/>
        <v>66194.34</v>
      </c>
      <c r="R18" s="266">
        <v>195299.75</v>
      </c>
      <c r="S18" s="266">
        <f t="shared" si="2"/>
        <v>261494.09</v>
      </c>
    </row>
    <row r="19" spans="1:19" s="265" customFormat="1" ht="19.5" customHeight="1">
      <c r="A19" s="283"/>
      <c r="B19" s="277"/>
      <c r="C19" s="277"/>
      <c r="D19" s="841"/>
      <c r="E19" s="842"/>
      <c r="F19" s="271"/>
      <c r="G19" s="271"/>
      <c r="H19" s="271"/>
      <c r="I19" s="284"/>
      <c r="J19" s="284"/>
      <c r="K19" s="284"/>
      <c r="L19" s="284"/>
      <c r="M19" s="284"/>
      <c r="N19" s="285"/>
      <c r="O19" s="281"/>
      <c r="P19" s="265">
        <f t="shared" si="0"/>
        <v>7</v>
      </c>
      <c r="Q19" s="282">
        <f t="shared" si="1"/>
        <v>69918.59</v>
      </c>
      <c r="R19" s="266">
        <v>125381.16</v>
      </c>
      <c r="S19" s="266">
        <f t="shared" si="2"/>
        <v>195299.75</v>
      </c>
    </row>
    <row r="20" spans="1:19" s="265" customFormat="1" ht="19.5" customHeight="1">
      <c r="A20" s="283"/>
      <c r="B20" s="277"/>
      <c r="C20" s="277"/>
      <c r="D20" s="841"/>
      <c r="E20" s="842"/>
      <c r="F20" s="271"/>
      <c r="G20" s="271"/>
      <c r="H20" s="271"/>
      <c r="I20" s="284"/>
      <c r="J20" s="284"/>
      <c r="K20" s="284"/>
      <c r="L20" s="284"/>
      <c r="M20" s="284"/>
      <c r="N20" s="285"/>
      <c r="O20" s="281"/>
      <c r="P20" s="265">
        <f t="shared" si="0"/>
        <v>8</v>
      </c>
      <c r="Q20" s="282">
        <f t="shared" si="1"/>
        <v>73852.37</v>
      </c>
      <c r="R20" s="266">
        <v>51528.79</v>
      </c>
      <c r="S20" s="266">
        <f t="shared" si="2"/>
        <v>125381.16</v>
      </c>
    </row>
    <row r="21" spans="1:19" s="265" customFormat="1" ht="19.5" customHeight="1" thickBot="1">
      <c r="A21" s="286"/>
      <c r="B21" s="277"/>
      <c r="C21" s="287"/>
      <c r="D21" s="854"/>
      <c r="E21" s="855"/>
      <c r="F21" s="288"/>
      <c r="G21" s="288"/>
      <c r="H21" s="288"/>
      <c r="I21" s="289"/>
      <c r="J21" s="289"/>
      <c r="K21" s="289"/>
      <c r="L21" s="289"/>
      <c r="M21" s="289"/>
      <c r="N21" s="290"/>
      <c r="O21" s="291"/>
      <c r="P21" s="265">
        <f t="shared" si="0"/>
        <v>9</v>
      </c>
      <c r="Q21" s="282">
        <f t="shared" si="1"/>
        <v>51528.79</v>
      </c>
      <c r="R21" s="266">
        <v>0</v>
      </c>
      <c r="S21" s="266">
        <f t="shared" si="2"/>
        <v>51528.79</v>
      </c>
    </row>
    <row r="22" spans="1:19" s="265" customFormat="1" ht="19.5" customHeight="1" thickBot="1">
      <c r="A22" s="292" t="s">
        <v>345</v>
      </c>
      <c r="B22" s="293"/>
      <c r="C22" s="294"/>
      <c r="D22" s="856"/>
      <c r="E22" s="857"/>
      <c r="F22" s="295"/>
      <c r="G22" s="295"/>
      <c r="H22" s="295"/>
      <c r="I22" s="373">
        <f aca="true" t="shared" si="3" ref="I22:N22">SUM(I12:I21)</f>
        <v>0</v>
      </c>
      <c r="J22" s="374">
        <f t="shared" si="3"/>
        <v>0</v>
      </c>
      <c r="K22" s="374"/>
      <c r="L22" s="374">
        <f t="shared" si="3"/>
        <v>0</v>
      </c>
      <c r="M22" s="374">
        <f t="shared" si="3"/>
        <v>0</v>
      </c>
      <c r="N22" s="374">
        <f t="shared" si="3"/>
        <v>0</v>
      </c>
      <c r="O22" s="296"/>
      <c r="Q22" s="266"/>
      <c r="R22" s="266"/>
      <c r="S22" s="266"/>
    </row>
    <row r="23" spans="1:15" ht="12.75">
      <c r="A23" s="297"/>
      <c r="B23" s="298"/>
      <c r="C23" s="298"/>
      <c r="D23" s="299"/>
      <c r="E23" s="297"/>
      <c r="F23" s="297"/>
      <c r="G23" s="297"/>
      <c r="H23" s="297"/>
      <c r="I23" s="297"/>
      <c r="J23" s="297"/>
      <c r="K23" s="297"/>
      <c r="L23" s="297"/>
      <c r="M23" s="297"/>
      <c r="N23" s="300"/>
      <c r="O23" s="301"/>
    </row>
    <row r="24" spans="1:19" s="610" customFormat="1" ht="12.75" hidden="1">
      <c r="A24" s="610" t="s">
        <v>487</v>
      </c>
      <c r="Q24" s="611"/>
      <c r="R24" s="611"/>
      <c r="S24" s="611"/>
    </row>
    <row r="25" spans="1:19" s="610" customFormat="1" ht="12.75" hidden="1">
      <c r="A25" s="610" t="s">
        <v>488</v>
      </c>
      <c r="Q25" s="611"/>
      <c r="R25" s="611"/>
      <c r="S25" s="611"/>
    </row>
    <row r="26" spans="1:19" s="610" customFormat="1" ht="12.75" hidden="1">
      <c r="A26" s="610" t="s">
        <v>494</v>
      </c>
      <c r="Q26" s="611"/>
      <c r="R26" s="611"/>
      <c r="S26" s="611"/>
    </row>
    <row r="27" spans="1:19" s="610" customFormat="1" ht="12.75" hidden="1">
      <c r="A27" s="610" t="s">
        <v>490</v>
      </c>
      <c r="Q27" s="611"/>
      <c r="R27" s="611"/>
      <c r="S27" s="611"/>
    </row>
    <row r="28" spans="17:19" s="610" customFormat="1" ht="12.75" hidden="1">
      <c r="Q28" s="611"/>
      <c r="R28" s="611"/>
      <c r="S28" s="611"/>
    </row>
    <row r="29" spans="17:19" s="610" customFormat="1" ht="12.75" hidden="1">
      <c r="Q29" s="611"/>
      <c r="R29" s="611"/>
      <c r="S29" s="611"/>
    </row>
    <row r="30" spans="17:19" s="610" customFormat="1" ht="12.75" hidden="1">
      <c r="Q30" s="611"/>
      <c r="R30" s="611"/>
      <c r="S30" s="611"/>
    </row>
    <row r="31" spans="1:19" s="610" customFormat="1" ht="18" hidden="1">
      <c r="A31" s="597" t="s">
        <v>603</v>
      </c>
      <c r="Q31" s="611"/>
      <c r="R31" s="611"/>
      <c r="S31" s="611"/>
    </row>
    <row r="32" spans="1:19" s="610" customFormat="1" ht="12.75" hidden="1">
      <c r="A32" s="587"/>
      <c r="Q32" s="611"/>
      <c r="R32" s="611"/>
      <c r="S32" s="611"/>
    </row>
    <row r="33" spans="1:19" s="610" customFormat="1" ht="12.75" hidden="1">
      <c r="A33" s="587"/>
      <c r="Q33" s="611"/>
      <c r="R33" s="611"/>
      <c r="S33" s="611"/>
    </row>
    <row r="34" ht="12.75">
      <c r="A34" s="76"/>
    </row>
    <row r="35" ht="12.75">
      <c r="A35" s="76"/>
    </row>
  </sheetData>
  <sheetProtection/>
  <mergeCells count="24">
    <mergeCell ref="D21:E21"/>
    <mergeCell ref="D22:E22"/>
    <mergeCell ref="D16:E16"/>
    <mergeCell ref="D17:E17"/>
    <mergeCell ref="D18:E18"/>
    <mergeCell ref="D19:E19"/>
    <mergeCell ref="D10:E11"/>
    <mergeCell ref="F10:F11"/>
    <mergeCell ref="G10:G11"/>
    <mergeCell ref="D20:E20"/>
    <mergeCell ref="D12:E12"/>
    <mergeCell ref="D13:E13"/>
    <mergeCell ref="D14:E14"/>
    <mergeCell ref="D15:E15"/>
    <mergeCell ref="H10:H11"/>
    <mergeCell ref="I10:K10"/>
    <mergeCell ref="L10:O10"/>
    <mergeCell ref="A7:M7"/>
    <mergeCell ref="N7:O7"/>
    <mergeCell ref="A8:M8"/>
    <mergeCell ref="N8:O8"/>
    <mergeCell ref="A9:O9"/>
    <mergeCell ref="A10:A11"/>
    <mergeCell ref="C10:C11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" right="0.7874015748031497" top="0.1968503937007874" bottom="0.1968503937007874" header="0" footer="0"/>
  <pageSetup fitToHeight="1" fitToWidth="1" horizontalDpi="600" verticalDpi="600" orientation="landscape" paperSize="9" scale="73" r:id="rId2"/>
  <headerFooter alignWithMargins="0">
    <oddFooter>&amp;L&amp;8Plaza de España, 1
38003 Santa Cruz de Tenerife
Teléfono: 901 501 901
www. 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zoomScale="85" zoomScaleNormal="85" zoomScalePageLayoutView="0" workbookViewId="0" topLeftCell="A1">
      <selection activeCell="G4" sqref="G4"/>
    </sheetView>
  </sheetViews>
  <sheetFormatPr defaultColWidth="11.421875" defaultRowHeight="12.75"/>
  <cols>
    <col min="1" max="1" width="2.421875" style="76" customWidth="1"/>
    <col min="2" max="2" width="24.140625" style="76" customWidth="1"/>
    <col min="3" max="3" width="13.140625" style="76" customWidth="1"/>
    <col min="4" max="4" width="19.7109375" style="76" customWidth="1"/>
    <col min="5" max="5" width="18.7109375" style="76" customWidth="1"/>
    <col min="6" max="6" width="12.7109375" style="76" customWidth="1"/>
    <col min="7" max="7" width="13.421875" style="76" customWidth="1"/>
    <col min="8" max="8" width="17.00390625" style="76" customWidth="1"/>
    <col min="9" max="9" width="11.421875" style="76" customWidth="1"/>
    <col min="10" max="10" width="11.421875" style="112" customWidth="1"/>
    <col min="11" max="16384" width="11.421875" style="76" customWidth="1"/>
  </cols>
  <sheetData>
    <row r="1" spans="2:8" ht="12.75">
      <c r="B1" s="513"/>
      <c r="C1" s="263"/>
      <c r="D1" s="263"/>
      <c r="E1" s="514" t="s">
        <v>524</v>
      </c>
      <c r="F1" s="263"/>
      <c r="H1" s="263"/>
    </row>
    <row r="2" spans="2:8" ht="12.75">
      <c r="B2" s="513"/>
      <c r="C2" s="263"/>
      <c r="D2" s="263"/>
      <c r="E2" s="515" t="s">
        <v>525</v>
      </c>
      <c r="F2" s="263"/>
      <c r="H2" s="263"/>
    </row>
    <row r="3" spans="2:8" ht="12.75">
      <c r="B3" s="513"/>
      <c r="C3" s="263"/>
      <c r="D3" s="263"/>
      <c r="E3" s="513"/>
      <c r="F3" s="263"/>
      <c r="H3" s="263"/>
    </row>
    <row r="4" spans="2:8" ht="12.75">
      <c r="B4" s="516" t="s">
        <v>526</v>
      </c>
      <c r="C4" s="263"/>
      <c r="D4" s="263"/>
      <c r="E4" s="517">
        <v>42339</v>
      </c>
      <c r="F4" s="263"/>
      <c r="H4" s="263"/>
    </row>
    <row r="5" spans="2:8" ht="12.75">
      <c r="B5" s="516" t="s">
        <v>527</v>
      </c>
      <c r="C5" s="263"/>
      <c r="D5" s="263"/>
      <c r="E5" s="518" t="s">
        <v>528</v>
      </c>
      <c r="F5" s="263"/>
      <c r="H5" s="263"/>
    </row>
    <row r="6" ht="13.5" thickBot="1"/>
    <row r="7" spans="1:8" ht="14.25">
      <c r="A7" s="864" t="s">
        <v>320</v>
      </c>
      <c r="B7" s="865"/>
      <c r="C7" s="865"/>
      <c r="D7" s="865"/>
      <c r="E7" s="865"/>
      <c r="F7" s="865"/>
      <c r="G7" s="865"/>
      <c r="H7" s="866">
        <v>2016</v>
      </c>
    </row>
    <row r="8" spans="1:8" ht="24.75" customHeight="1" thickBot="1">
      <c r="A8" s="868" t="s">
        <v>0</v>
      </c>
      <c r="B8" s="869"/>
      <c r="C8" s="869"/>
      <c r="D8" s="869"/>
      <c r="E8" s="869"/>
      <c r="F8" s="869"/>
      <c r="G8" s="869"/>
      <c r="H8" s="867"/>
    </row>
    <row r="9" spans="1:8" ht="33" customHeight="1" thickBot="1">
      <c r="A9" s="870" t="str">
        <f>PyG!A8</f>
        <v>FUNDACIÓN CANARIA PARA EL AVANCE DE LA BIOMEDICINA Y LA BIOTECNOLOGÍA</v>
      </c>
      <c r="B9" s="871"/>
      <c r="C9" s="871"/>
      <c r="D9" s="871"/>
      <c r="E9" s="871"/>
      <c r="F9" s="871"/>
      <c r="G9" s="872"/>
      <c r="H9" s="302" t="s">
        <v>1</v>
      </c>
    </row>
    <row r="10" spans="1:8" ht="12.75">
      <c r="A10" s="111"/>
      <c r="B10" s="112"/>
      <c r="C10" s="112"/>
      <c r="D10" s="112"/>
      <c r="E10" s="112"/>
      <c r="F10" s="112"/>
      <c r="G10" s="112"/>
      <c r="H10" s="200"/>
    </row>
    <row r="11" spans="1:8" ht="12.75">
      <c r="A11" s="111"/>
      <c r="B11" s="873" t="s">
        <v>2</v>
      </c>
      <c r="C11" s="873"/>
      <c r="D11" s="873"/>
      <c r="E11" s="873"/>
      <c r="F11" s="873"/>
      <c r="G11" s="873"/>
      <c r="H11" s="874"/>
    </row>
    <row r="12" spans="1:8" ht="12.75">
      <c r="A12" s="111"/>
      <c r="B12" s="112"/>
      <c r="C12" s="112"/>
      <c r="D12" s="112"/>
      <c r="E12" s="112"/>
      <c r="F12" s="112"/>
      <c r="G12" s="112"/>
      <c r="H12" s="200"/>
    </row>
    <row r="13" spans="1:8" ht="12.75">
      <c r="A13" s="804" t="s">
        <v>3</v>
      </c>
      <c r="B13" s="806"/>
      <c r="C13" s="112"/>
      <c r="D13" s="112"/>
      <c r="E13" s="112"/>
      <c r="F13" s="112"/>
      <c r="G13" s="112"/>
      <c r="H13" s="200"/>
    </row>
    <row r="14" spans="1:8" ht="12.75">
      <c r="A14" s="111"/>
      <c r="B14" s="112"/>
      <c r="C14" s="112"/>
      <c r="D14" s="112"/>
      <c r="E14" s="112"/>
      <c r="F14" s="112"/>
      <c r="G14" s="112"/>
      <c r="H14" s="200"/>
    </row>
    <row r="15" spans="1:8" ht="12.75">
      <c r="A15" s="303"/>
      <c r="B15" s="304" t="s">
        <v>4</v>
      </c>
      <c r="C15" s="304"/>
      <c r="D15" s="304"/>
      <c r="E15" s="112"/>
      <c r="F15" s="112"/>
      <c r="G15" s="112"/>
      <c r="H15" s="200"/>
    </row>
    <row r="16" spans="1:8" ht="12.75">
      <c r="A16" s="303"/>
      <c r="B16" s="304" t="s">
        <v>5</v>
      </c>
      <c r="C16" s="304"/>
      <c r="D16" s="304"/>
      <c r="E16" s="112"/>
      <c r="F16" s="112"/>
      <c r="G16" s="112"/>
      <c r="H16" s="200"/>
    </row>
    <row r="17" spans="1:8" ht="12.75">
      <c r="A17" s="303"/>
      <c r="B17" s="304" t="s">
        <v>6</v>
      </c>
      <c r="C17" s="304"/>
      <c r="D17" s="304"/>
      <c r="E17" s="112"/>
      <c r="F17" s="112"/>
      <c r="G17" s="112"/>
      <c r="H17" s="200"/>
    </row>
    <row r="18" spans="1:8" ht="12.75">
      <c r="A18" s="303"/>
      <c r="B18" s="304" t="s">
        <v>7</v>
      </c>
      <c r="C18" s="304"/>
      <c r="D18" s="304"/>
      <c r="E18" s="112"/>
      <c r="F18" s="112"/>
      <c r="G18" s="112"/>
      <c r="H18" s="200"/>
    </row>
    <row r="19" spans="1:8" ht="12.75">
      <c r="A19" s="303"/>
      <c r="B19" s="304" t="s">
        <v>8</v>
      </c>
      <c r="C19" s="304"/>
      <c r="D19" s="304"/>
      <c r="E19" s="112"/>
      <c r="F19" s="112"/>
      <c r="G19" s="112"/>
      <c r="H19" s="200"/>
    </row>
    <row r="20" spans="1:8" ht="12.75">
      <c r="A20" s="111"/>
      <c r="B20" s="112"/>
      <c r="C20" s="112"/>
      <c r="D20" s="112"/>
      <c r="E20" s="112"/>
      <c r="F20" s="112"/>
      <c r="G20" s="112"/>
      <c r="H20" s="200"/>
    </row>
    <row r="21" spans="1:8" ht="12.75">
      <c r="A21" s="804" t="s">
        <v>9</v>
      </c>
      <c r="B21" s="806"/>
      <c r="C21" s="806"/>
      <c r="D21" s="806"/>
      <c r="E21" s="112"/>
      <c r="F21" s="112"/>
      <c r="G21" s="112"/>
      <c r="H21" s="200"/>
    </row>
    <row r="22" spans="1:8" ht="12.75">
      <c r="A22" s="111"/>
      <c r="B22" s="112"/>
      <c r="C22" s="112"/>
      <c r="D22" s="112"/>
      <c r="E22" s="112"/>
      <c r="F22" s="112"/>
      <c r="G22" s="112"/>
      <c r="H22" s="200"/>
    </row>
    <row r="23" spans="1:8" ht="12.75">
      <c r="A23" s="861" t="s">
        <v>10</v>
      </c>
      <c r="B23" s="862"/>
      <c r="C23" s="862"/>
      <c r="D23" s="862"/>
      <c r="E23" s="863"/>
      <c r="F23" s="112"/>
      <c r="G23" s="112"/>
      <c r="H23" s="200"/>
    </row>
    <row r="24" spans="1:8" ht="12.75">
      <c r="A24" s="111"/>
      <c r="B24" s="112"/>
      <c r="C24" s="112"/>
      <c r="D24" s="112"/>
      <c r="E24" s="112"/>
      <c r="F24" s="112"/>
      <c r="G24" s="112"/>
      <c r="H24" s="200"/>
    </row>
    <row r="25" spans="1:8" ht="12.75">
      <c r="A25" s="111"/>
      <c r="B25" s="112"/>
      <c r="C25" s="112"/>
      <c r="D25" s="112"/>
      <c r="E25" s="112"/>
      <c r="F25" s="879" t="s">
        <v>11</v>
      </c>
      <c r="G25" s="879"/>
      <c r="H25" s="572">
        <f>C41</f>
        <v>4</v>
      </c>
    </row>
    <row r="26" spans="1:8" ht="12.75">
      <c r="A26" s="111"/>
      <c r="B26" s="112"/>
      <c r="C26" s="112"/>
      <c r="D26" s="112"/>
      <c r="E26" s="112"/>
      <c r="F26" s="879" t="s">
        <v>12</v>
      </c>
      <c r="G26" s="879"/>
      <c r="H26" s="572">
        <f>H41+H49</f>
        <v>117504.39</v>
      </c>
    </row>
    <row r="27" spans="1:8" ht="12.75">
      <c r="A27" s="111"/>
      <c r="B27" s="112"/>
      <c r="C27" s="112"/>
      <c r="D27" s="112"/>
      <c r="E27" s="112"/>
      <c r="F27" s="112"/>
      <c r="G27" s="112"/>
      <c r="H27" s="200"/>
    </row>
    <row r="28" spans="1:8" ht="12.75">
      <c r="A28" s="111"/>
      <c r="B28" s="112"/>
      <c r="C28" s="112"/>
      <c r="D28" s="112"/>
      <c r="E28" s="112"/>
      <c r="F28" s="112"/>
      <c r="G28" s="112"/>
      <c r="H28" s="200"/>
    </row>
    <row r="29" spans="1:8" ht="12.75">
      <c r="A29" s="111"/>
      <c r="B29" s="112"/>
      <c r="C29" s="112"/>
      <c r="D29" s="112"/>
      <c r="E29" s="112"/>
      <c r="F29" s="112"/>
      <c r="G29" s="112"/>
      <c r="H29" s="200"/>
    </row>
    <row r="30" spans="1:8" ht="12.75">
      <c r="A30" s="804" t="s">
        <v>13</v>
      </c>
      <c r="B30" s="806"/>
      <c r="C30" s="806"/>
      <c r="D30" s="112"/>
      <c r="E30" s="112"/>
      <c r="F30" s="112"/>
      <c r="G30" s="112"/>
      <c r="H30" s="200"/>
    </row>
    <row r="31" spans="1:8" ht="13.5" thickBot="1">
      <c r="A31" s="111"/>
      <c r="B31" s="112"/>
      <c r="C31" s="112"/>
      <c r="D31" s="112"/>
      <c r="E31" s="112"/>
      <c r="F31" s="112"/>
      <c r="G31" s="112"/>
      <c r="H31" s="200"/>
    </row>
    <row r="32" spans="1:8" ht="13.5" thickBot="1">
      <c r="A32" s="880" t="s">
        <v>14</v>
      </c>
      <c r="B32" s="881"/>
      <c r="C32" s="886" t="s">
        <v>15</v>
      </c>
      <c r="D32" s="886" t="s">
        <v>16</v>
      </c>
      <c r="E32" s="886"/>
      <c r="F32" s="886"/>
      <c r="G32" s="886"/>
      <c r="H32" s="886"/>
    </row>
    <row r="33" spans="1:8" ht="13.5" thickBot="1">
      <c r="A33" s="882"/>
      <c r="B33" s="883"/>
      <c r="C33" s="886"/>
      <c r="D33" s="886" t="s">
        <v>17</v>
      </c>
      <c r="E33" s="886" t="s">
        <v>18</v>
      </c>
      <c r="F33" s="886" t="s">
        <v>19</v>
      </c>
      <c r="G33" s="886" t="s">
        <v>20</v>
      </c>
      <c r="H33" s="886" t="s">
        <v>21</v>
      </c>
    </row>
    <row r="34" spans="1:8" ht="27.75" customHeight="1" thickBot="1">
      <c r="A34" s="884"/>
      <c r="B34" s="885"/>
      <c r="C34" s="886"/>
      <c r="D34" s="886"/>
      <c r="E34" s="886"/>
      <c r="F34" s="886"/>
      <c r="G34" s="886"/>
      <c r="H34" s="886"/>
    </row>
    <row r="35" spans="1:8" ht="15" customHeight="1">
      <c r="A35" s="875" t="s">
        <v>22</v>
      </c>
      <c r="B35" s="876"/>
      <c r="C35" s="306"/>
      <c r="D35" s="306"/>
      <c r="E35" s="306"/>
      <c r="F35" s="306"/>
      <c r="G35" s="306"/>
      <c r="H35" s="307">
        <f aca="true" t="shared" si="0" ref="H35:H40">D35+E35+F35+G35</f>
        <v>0</v>
      </c>
    </row>
    <row r="36" spans="1:8" ht="15" customHeight="1">
      <c r="A36" s="875" t="s">
        <v>23</v>
      </c>
      <c r="B36" s="876"/>
      <c r="C36" s="308"/>
      <c r="D36" s="308"/>
      <c r="E36" s="308"/>
      <c r="F36" s="308"/>
      <c r="G36" s="308"/>
      <c r="H36" s="309">
        <f t="shared" si="0"/>
        <v>0</v>
      </c>
    </row>
    <row r="37" spans="1:8" ht="15" customHeight="1">
      <c r="A37" s="875" t="s">
        <v>24</v>
      </c>
      <c r="B37" s="876"/>
      <c r="C37" s="308">
        <v>1</v>
      </c>
      <c r="D37" s="308">
        <f>44317.39+1575.17</f>
        <v>45892.56</v>
      </c>
      <c r="E37" s="308"/>
      <c r="F37" s="308"/>
      <c r="G37" s="308">
        <v>500.04</v>
      </c>
      <c r="H37" s="309">
        <f t="shared" si="0"/>
        <v>46392.6</v>
      </c>
    </row>
    <row r="38" spans="1:10" ht="15" customHeight="1">
      <c r="A38" s="875" t="s">
        <v>25</v>
      </c>
      <c r="B38" s="876"/>
      <c r="C38" s="308">
        <v>1</v>
      </c>
      <c r="D38" s="308">
        <f>17826.1+633.59</f>
        <v>18459.69</v>
      </c>
      <c r="E38" s="308"/>
      <c r="F38" s="308"/>
      <c r="G38" s="308">
        <v>500.04</v>
      </c>
      <c r="H38" s="309">
        <f t="shared" si="0"/>
        <v>18959.73</v>
      </c>
      <c r="J38" s="356"/>
    </row>
    <row r="39" spans="1:8" ht="33.75" customHeight="1">
      <c r="A39" s="875" t="s">
        <v>26</v>
      </c>
      <c r="B39" s="876"/>
      <c r="C39" s="308"/>
      <c r="D39" s="308"/>
      <c r="E39" s="308"/>
      <c r="F39" s="308"/>
      <c r="G39" s="308"/>
      <c r="H39" s="309">
        <f t="shared" si="0"/>
        <v>0</v>
      </c>
    </row>
    <row r="40" spans="1:8" ht="15" customHeight="1">
      <c r="A40" s="875" t="s">
        <v>27</v>
      </c>
      <c r="B40" s="876"/>
      <c r="C40" s="308">
        <v>2</v>
      </c>
      <c r="D40" s="308">
        <v>22596.81</v>
      </c>
      <c r="E40" s="308"/>
      <c r="F40" s="308"/>
      <c r="G40" s="308"/>
      <c r="H40" s="309">
        <f t="shared" si="0"/>
        <v>22596.81</v>
      </c>
    </row>
    <row r="41" spans="1:8" ht="15" customHeight="1" thickBot="1">
      <c r="A41" s="877" t="s">
        <v>393</v>
      </c>
      <c r="B41" s="878"/>
      <c r="C41" s="310">
        <f aca="true" t="shared" si="1" ref="C41:H41">C35+C36+C37+C38+C39+C40</f>
        <v>4</v>
      </c>
      <c r="D41" s="310">
        <f t="shared" si="1"/>
        <v>86949.06</v>
      </c>
      <c r="E41" s="310">
        <f t="shared" si="1"/>
        <v>0</v>
      </c>
      <c r="F41" s="310">
        <f t="shared" si="1"/>
        <v>0</v>
      </c>
      <c r="G41" s="310">
        <f t="shared" si="1"/>
        <v>1000.08</v>
      </c>
      <c r="H41" s="311">
        <f t="shared" si="1"/>
        <v>87949.14</v>
      </c>
    </row>
    <row r="42" spans="1:8" ht="12.75">
      <c r="A42" s="111"/>
      <c r="B42" s="112"/>
      <c r="C42" s="112"/>
      <c r="D42" s="112"/>
      <c r="E42" s="112"/>
      <c r="F42" s="112"/>
      <c r="G42" s="112"/>
      <c r="H42" s="200"/>
    </row>
    <row r="43" spans="1:8" ht="12.75">
      <c r="A43" s="111"/>
      <c r="B43" s="112"/>
      <c r="C43" s="112"/>
      <c r="D43" s="112"/>
      <c r="E43" s="112"/>
      <c r="F43" s="112"/>
      <c r="G43" s="112"/>
      <c r="H43" s="200"/>
    </row>
    <row r="44" spans="1:8" ht="12.75">
      <c r="A44" s="804" t="s">
        <v>28</v>
      </c>
      <c r="B44" s="806"/>
      <c r="C44" s="806"/>
      <c r="D44" s="112"/>
      <c r="E44" s="112"/>
      <c r="F44" s="112"/>
      <c r="G44" s="112"/>
      <c r="H44" s="200"/>
    </row>
    <row r="45" spans="1:8" ht="13.5" thickBot="1">
      <c r="A45" s="111"/>
      <c r="B45" s="112"/>
      <c r="C45" s="112"/>
      <c r="D45" s="112"/>
      <c r="E45" s="112"/>
      <c r="F45" s="112"/>
      <c r="G45" s="112"/>
      <c r="H45" s="200"/>
    </row>
    <row r="46" spans="1:8" ht="15" customHeight="1" thickBot="1">
      <c r="A46" s="898" t="s">
        <v>424</v>
      </c>
      <c r="B46" s="899"/>
      <c r="C46" s="899"/>
      <c r="D46" s="900"/>
      <c r="E46" s="901" t="s">
        <v>29</v>
      </c>
      <c r="F46" s="902"/>
      <c r="G46" s="902"/>
      <c r="H46" s="903"/>
    </row>
    <row r="47" spans="1:8" ht="15" customHeight="1">
      <c r="A47" s="875" t="s">
        <v>30</v>
      </c>
      <c r="B47" s="887"/>
      <c r="C47" s="305"/>
      <c r="D47" s="112"/>
      <c r="E47" s="112"/>
      <c r="F47" s="112"/>
      <c r="G47" s="112"/>
      <c r="H47" s="312"/>
    </row>
    <row r="48" spans="1:8" ht="15" customHeight="1">
      <c r="A48" s="875" t="s">
        <v>31</v>
      </c>
      <c r="B48" s="887"/>
      <c r="C48" s="305"/>
      <c r="D48" s="112"/>
      <c r="E48" s="112"/>
      <c r="F48" s="112"/>
      <c r="G48" s="112"/>
      <c r="H48" s="313">
        <v>29555.25</v>
      </c>
    </row>
    <row r="49" spans="1:8" ht="15" customHeight="1" thickBot="1">
      <c r="A49" s="877" t="s">
        <v>32</v>
      </c>
      <c r="B49" s="888"/>
      <c r="C49" s="314"/>
      <c r="D49" s="315"/>
      <c r="E49" s="315"/>
      <c r="F49" s="315"/>
      <c r="G49" s="315"/>
      <c r="H49" s="316">
        <f>H47+H48</f>
        <v>29555.25</v>
      </c>
    </row>
    <row r="50" spans="1:8" ht="12.75">
      <c r="A50" s="111"/>
      <c r="B50" s="112"/>
      <c r="C50" s="112"/>
      <c r="D50" s="112"/>
      <c r="E50" s="112"/>
      <c r="F50" s="112"/>
      <c r="G50" s="112"/>
      <c r="H50" s="200"/>
    </row>
    <row r="51" spans="1:8" ht="12.75">
      <c r="A51" s="111"/>
      <c r="B51" s="112"/>
      <c r="C51" s="112"/>
      <c r="D51" s="112"/>
      <c r="E51" s="112"/>
      <c r="F51" s="112"/>
      <c r="G51" s="112"/>
      <c r="H51" s="200"/>
    </row>
    <row r="52" spans="1:8" ht="12.75">
      <c r="A52" s="111"/>
      <c r="B52" s="317" t="s">
        <v>33</v>
      </c>
      <c r="C52" s="112"/>
      <c r="D52" s="112"/>
      <c r="E52" s="112"/>
      <c r="F52" s="112"/>
      <c r="G52" s="112"/>
      <c r="H52" s="200"/>
    </row>
    <row r="53" spans="1:8" ht="12.75">
      <c r="A53" s="111"/>
      <c r="B53" s="112"/>
      <c r="C53" s="112"/>
      <c r="D53" s="112"/>
      <c r="E53" s="112"/>
      <c r="F53" s="112"/>
      <c r="G53" s="112"/>
      <c r="H53" s="200"/>
    </row>
    <row r="54" spans="1:8" ht="12.75" customHeight="1">
      <c r="A54" s="889"/>
      <c r="B54" s="890"/>
      <c r="C54" s="890"/>
      <c r="D54" s="890"/>
      <c r="E54" s="890"/>
      <c r="F54" s="890"/>
      <c r="G54" s="890"/>
      <c r="H54" s="891"/>
    </row>
    <row r="55" spans="1:8" ht="12.75">
      <c r="A55" s="892"/>
      <c r="B55" s="893"/>
      <c r="C55" s="893"/>
      <c r="D55" s="893"/>
      <c r="E55" s="893"/>
      <c r="F55" s="893"/>
      <c r="G55" s="893"/>
      <c r="H55" s="894"/>
    </row>
    <row r="56" spans="1:8" ht="12.75">
      <c r="A56" s="892"/>
      <c r="B56" s="893"/>
      <c r="C56" s="893"/>
      <c r="D56" s="893"/>
      <c r="E56" s="893"/>
      <c r="F56" s="893"/>
      <c r="G56" s="893"/>
      <c r="H56" s="894"/>
    </row>
    <row r="57" spans="1:8" ht="12.75">
      <c r="A57" s="892"/>
      <c r="B57" s="893"/>
      <c r="C57" s="893"/>
      <c r="D57" s="893"/>
      <c r="E57" s="893"/>
      <c r="F57" s="893"/>
      <c r="G57" s="893"/>
      <c r="H57" s="894"/>
    </row>
    <row r="58" spans="1:8" ht="12.75">
      <c r="A58" s="895"/>
      <c r="B58" s="896"/>
      <c r="C58" s="896"/>
      <c r="D58" s="896"/>
      <c r="E58" s="896"/>
      <c r="F58" s="896"/>
      <c r="G58" s="896"/>
      <c r="H58" s="897"/>
    </row>
    <row r="59" spans="1:8" ht="13.5" thickBot="1">
      <c r="A59" s="318"/>
      <c r="B59" s="315"/>
      <c r="C59" s="315"/>
      <c r="D59" s="315"/>
      <c r="E59" s="315"/>
      <c r="F59" s="315"/>
      <c r="G59" s="315"/>
      <c r="H59" s="319"/>
    </row>
  </sheetData>
  <sheetProtection/>
  <mergeCells count="33">
    <mergeCell ref="A48:B48"/>
    <mergeCell ref="A49:B49"/>
    <mergeCell ref="A54:H58"/>
    <mergeCell ref="A44:C44"/>
    <mergeCell ref="A46:D46"/>
    <mergeCell ref="E46:H46"/>
    <mergeCell ref="A47:B47"/>
    <mergeCell ref="A38:B38"/>
    <mergeCell ref="A39:B39"/>
    <mergeCell ref="F33:F34"/>
    <mergeCell ref="G33:G34"/>
    <mergeCell ref="H33:H34"/>
    <mergeCell ref="A35:B35"/>
    <mergeCell ref="A36:B36"/>
    <mergeCell ref="A37:B37"/>
    <mergeCell ref="A40:B40"/>
    <mergeCell ref="A41:B41"/>
    <mergeCell ref="F25:G25"/>
    <mergeCell ref="F26:G26"/>
    <mergeCell ref="A30:C30"/>
    <mergeCell ref="A32:B34"/>
    <mergeCell ref="C32:C34"/>
    <mergeCell ref="D32:H32"/>
    <mergeCell ref="D33:D34"/>
    <mergeCell ref="E33:E34"/>
    <mergeCell ref="A21:D21"/>
    <mergeCell ref="A23:E23"/>
    <mergeCell ref="A7:G7"/>
    <mergeCell ref="H7:H8"/>
    <mergeCell ref="A8:G8"/>
    <mergeCell ref="A9:G9"/>
    <mergeCell ref="B11:H11"/>
    <mergeCell ref="A13:B13"/>
  </mergeCells>
  <printOptions horizontalCentered="1" verticalCentered="1"/>
  <pageMargins left="0.72" right="0.7874015748031497" top="0.1968503937007874" bottom="0.1968503937007874" header="0" footer="0"/>
  <pageSetup horizontalDpi="600" verticalDpi="600" orientation="portrait" paperSize="9" scale="70" r:id="rId2"/>
  <headerFooter alignWithMargins="0">
    <oddFooter>&amp;L&amp;8Plaza de España, 1
38003 Santa Cruz de Tenerife
Teléfono: 901 501 901
www. 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66.00390625" style="235" customWidth="1"/>
    <col min="2" max="2" width="15.7109375" style="235" customWidth="1"/>
    <col min="3" max="3" width="66.8515625" style="235" customWidth="1"/>
    <col min="4" max="4" width="16.00390625" style="235" customWidth="1"/>
    <col min="5" max="5" width="11.421875" style="235" customWidth="1"/>
    <col min="6" max="6" width="11.8515625" style="235" bestFit="1" customWidth="1"/>
    <col min="7" max="16384" width="11.421875" style="235" customWidth="1"/>
  </cols>
  <sheetData>
    <row r="1" spans="1:7" ht="12.75">
      <c r="A1" s="513"/>
      <c r="B1" s="514" t="s">
        <v>524</v>
      </c>
      <c r="C1" s="263"/>
      <c r="D1" s="263"/>
      <c r="E1" s="263"/>
      <c r="G1" s="263"/>
    </row>
    <row r="2" spans="1:7" ht="12.75">
      <c r="A2" s="513"/>
      <c r="B2" s="515" t="s">
        <v>525</v>
      </c>
      <c r="C2" s="263"/>
      <c r="D2" s="263"/>
      <c r="E2" s="263"/>
      <c r="G2" s="263"/>
    </row>
    <row r="3" spans="1:7" ht="12.75">
      <c r="A3" s="513"/>
      <c r="B3" s="513"/>
      <c r="C3" s="263"/>
      <c r="D3" s="263"/>
      <c r="E3" s="263"/>
      <c r="G3" s="263"/>
    </row>
    <row r="4" spans="1:7" ht="12.75">
      <c r="A4" s="516" t="s">
        <v>526</v>
      </c>
      <c r="B4" s="517">
        <v>42339</v>
      </c>
      <c r="C4" s="263"/>
      <c r="D4" s="263"/>
      <c r="E4" s="263"/>
      <c r="G4" s="263"/>
    </row>
    <row r="5" spans="1:7" ht="12.75">
      <c r="A5" s="516" t="s">
        <v>527</v>
      </c>
      <c r="B5" s="518" t="s">
        <v>528</v>
      </c>
      <c r="C5" s="263"/>
      <c r="D5" s="263"/>
      <c r="E5" s="263"/>
      <c r="G5" s="263"/>
    </row>
    <row r="8" ht="13.5" thickBot="1"/>
    <row r="9" spans="1:4" ht="49.5" customHeight="1">
      <c r="A9" s="750" t="s">
        <v>34</v>
      </c>
      <c r="B9" s="751"/>
      <c r="C9" s="752"/>
      <c r="D9" s="201">
        <v>2016</v>
      </c>
    </row>
    <row r="10" spans="1:4" ht="42.75" customHeight="1">
      <c r="A10" s="904" t="str">
        <f>PyG!A8</f>
        <v>FUNDACIÓN CANARIA PARA EL AVANCE DE LA BIOMEDICINA Y LA BIOTECNOLOGÍA</v>
      </c>
      <c r="B10" s="905"/>
      <c r="C10" s="906"/>
      <c r="D10" s="330" t="s">
        <v>35</v>
      </c>
    </row>
    <row r="11" spans="1:4" s="76" customFormat="1" ht="24.75" customHeight="1">
      <c r="A11" s="907" t="s">
        <v>36</v>
      </c>
      <c r="B11" s="908"/>
      <c r="C11" s="908"/>
      <c r="D11" s="909"/>
    </row>
    <row r="12" spans="1:4" s="76" customFormat="1" ht="16.5" customHeight="1">
      <c r="A12" s="910" t="s">
        <v>37</v>
      </c>
      <c r="B12" s="911"/>
      <c r="C12" s="912" t="s">
        <v>38</v>
      </c>
      <c r="D12" s="913"/>
    </row>
    <row r="13" spans="1:4" s="76" customFormat="1" ht="19.5" customHeight="1">
      <c r="A13" s="491" t="s">
        <v>39</v>
      </c>
      <c r="B13" s="321" t="s">
        <v>29</v>
      </c>
      <c r="C13" s="321" t="s">
        <v>39</v>
      </c>
      <c r="D13" s="492" t="s">
        <v>29</v>
      </c>
    </row>
    <row r="14" spans="1:4" s="76" customFormat="1" ht="19.5" customHeight="1">
      <c r="A14" s="495" t="s">
        <v>40</v>
      </c>
      <c r="B14" s="322"/>
      <c r="C14" s="323" t="s">
        <v>40</v>
      </c>
      <c r="D14" s="496"/>
    </row>
    <row r="15" spans="1:4" s="76" customFormat="1" ht="19.5" customHeight="1">
      <c r="A15" s="333" t="s">
        <v>41</v>
      </c>
      <c r="B15" s="324"/>
      <c r="C15" s="325" t="s">
        <v>41</v>
      </c>
      <c r="D15" s="334"/>
    </row>
    <row r="16" spans="1:4" s="76" customFormat="1" ht="19.5" customHeight="1">
      <c r="A16" s="333" t="s">
        <v>42</v>
      </c>
      <c r="B16" s="324"/>
      <c r="C16" s="325" t="s">
        <v>42</v>
      </c>
      <c r="D16" s="334"/>
    </row>
    <row r="17" spans="1:4" s="76" customFormat="1" ht="19.5" customHeight="1">
      <c r="A17" s="333" t="s">
        <v>43</v>
      </c>
      <c r="B17" s="324"/>
      <c r="C17" s="325" t="s">
        <v>43</v>
      </c>
      <c r="D17" s="334"/>
    </row>
    <row r="18" spans="1:4" s="76" customFormat="1" ht="19.5" customHeight="1">
      <c r="A18" s="333" t="s">
        <v>44</v>
      </c>
      <c r="B18" s="324"/>
      <c r="C18" s="325" t="s">
        <v>44</v>
      </c>
      <c r="D18" s="334"/>
    </row>
    <row r="19" spans="1:4" s="76" customFormat="1" ht="19.5" customHeight="1">
      <c r="A19" s="333" t="s">
        <v>45</v>
      </c>
      <c r="B19" s="324"/>
      <c r="C19" s="325" t="s">
        <v>45</v>
      </c>
      <c r="D19" s="334"/>
    </row>
    <row r="20" spans="1:4" s="199" customFormat="1" ht="19.5" customHeight="1">
      <c r="A20" s="497" t="s">
        <v>46</v>
      </c>
      <c r="B20" s="326"/>
      <c r="C20" s="325" t="s">
        <v>46</v>
      </c>
      <c r="D20" s="498"/>
    </row>
    <row r="21" spans="1:4" s="76" customFormat="1" ht="19.5" customHeight="1">
      <c r="A21" s="333" t="s">
        <v>47</v>
      </c>
      <c r="B21" s="324"/>
      <c r="C21" s="325" t="s">
        <v>47</v>
      </c>
      <c r="D21" s="334"/>
    </row>
    <row r="22" spans="1:6" s="76" customFormat="1" ht="19.5" customHeight="1">
      <c r="A22" s="333" t="s">
        <v>48</v>
      </c>
      <c r="B22" s="327"/>
      <c r="C22" s="325" t="s">
        <v>48</v>
      </c>
      <c r="D22" s="499"/>
      <c r="F22" s="140"/>
    </row>
    <row r="23" spans="1:4" s="76" customFormat="1" ht="19.5" customHeight="1">
      <c r="A23" s="333" t="s">
        <v>49</v>
      </c>
      <c r="B23" s="327"/>
      <c r="C23" s="325" t="s">
        <v>49</v>
      </c>
      <c r="D23" s="499"/>
    </row>
    <row r="24" spans="1:4" s="76" customFormat="1" ht="19.5" customHeight="1">
      <c r="A24" s="333" t="s">
        <v>50</v>
      </c>
      <c r="B24" s="327"/>
      <c r="C24" s="325" t="s">
        <v>50</v>
      </c>
      <c r="D24" s="499"/>
    </row>
    <row r="25" spans="1:4" s="76" customFormat="1" ht="19.5" customHeight="1">
      <c r="A25" s="333" t="s">
        <v>51</v>
      </c>
      <c r="B25" s="327"/>
      <c r="C25" s="325" t="s">
        <v>51</v>
      </c>
      <c r="D25" s="334"/>
    </row>
    <row r="26" spans="1:4" s="76" customFormat="1" ht="19.5" customHeight="1">
      <c r="A26" s="333" t="s">
        <v>52</v>
      </c>
      <c r="B26" s="324"/>
      <c r="C26" s="325" t="s">
        <v>52</v>
      </c>
      <c r="D26" s="334"/>
    </row>
    <row r="27" spans="1:4" s="76" customFormat="1" ht="19.5" customHeight="1">
      <c r="A27" s="333" t="s">
        <v>53</v>
      </c>
      <c r="B27" s="324"/>
      <c r="C27" s="325" t="s">
        <v>54</v>
      </c>
      <c r="D27" s="334"/>
    </row>
    <row r="28" spans="1:4" s="199" customFormat="1" ht="19.5" customHeight="1">
      <c r="A28" s="497" t="s">
        <v>55</v>
      </c>
      <c r="B28" s="326"/>
      <c r="C28" s="325" t="s">
        <v>55</v>
      </c>
      <c r="D28" s="498"/>
    </row>
    <row r="29" spans="1:4" s="76" customFormat="1" ht="19.5" customHeight="1">
      <c r="A29" s="333" t="s">
        <v>56</v>
      </c>
      <c r="B29" s="324"/>
      <c r="C29" s="325" t="s">
        <v>56</v>
      </c>
      <c r="D29" s="334"/>
    </row>
    <row r="30" spans="1:4" s="76" customFormat="1" ht="19.5" customHeight="1">
      <c r="A30" s="333" t="s">
        <v>57</v>
      </c>
      <c r="B30" s="324"/>
      <c r="C30" s="325" t="s">
        <v>57</v>
      </c>
      <c r="D30" s="334"/>
    </row>
    <row r="31" spans="1:4" s="76" customFormat="1" ht="19.5" customHeight="1">
      <c r="A31" s="333" t="s">
        <v>58</v>
      </c>
      <c r="B31" s="324"/>
      <c r="C31" s="325" t="s">
        <v>58</v>
      </c>
      <c r="D31" s="334"/>
    </row>
    <row r="32" spans="1:4" s="76" customFormat="1" ht="19.5" customHeight="1">
      <c r="A32" s="333" t="s">
        <v>59</v>
      </c>
      <c r="B32" s="324"/>
      <c r="C32" s="325" t="s">
        <v>59</v>
      </c>
      <c r="D32" s="334"/>
    </row>
    <row r="33" spans="1:4" s="76" customFormat="1" ht="19.5" customHeight="1">
      <c r="A33" s="333" t="s">
        <v>60</v>
      </c>
      <c r="B33" s="324"/>
      <c r="C33" s="325" t="s">
        <v>60</v>
      </c>
      <c r="D33" s="334"/>
    </row>
    <row r="34" spans="1:4" s="76" customFormat="1" ht="19.5" customHeight="1">
      <c r="A34" s="333" t="s">
        <v>61</v>
      </c>
      <c r="B34" s="324"/>
      <c r="C34" s="325" t="s">
        <v>61</v>
      </c>
      <c r="D34" s="334"/>
    </row>
    <row r="35" spans="1:4" s="76" customFormat="1" ht="19.5" customHeight="1">
      <c r="A35" s="333" t="s">
        <v>62</v>
      </c>
      <c r="B35" s="324"/>
      <c r="C35" s="325" t="s">
        <v>62</v>
      </c>
      <c r="D35" s="334"/>
    </row>
    <row r="36" spans="1:4" s="76" customFormat="1" ht="19.5" customHeight="1">
      <c r="A36" s="333" t="s">
        <v>63</v>
      </c>
      <c r="B36" s="324"/>
      <c r="C36" s="325" t="s">
        <v>63</v>
      </c>
      <c r="D36" s="334"/>
    </row>
    <row r="37" spans="1:4" s="76" customFormat="1" ht="19.5" customHeight="1">
      <c r="A37" s="333" t="s">
        <v>64</v>
      </c>
      <c r="B37" s="324"/>
      <c r="C37" s="325" t="s">
        <v>64</v>
      </c>
      <c r="D37" s="334"/>
    </row>
    <row r="38" spans="1:4" s="76" customFormat="1" ht="29.25" customHeight="1">
      <c r="A38" s="493" t="s">
        <v>65</v>
      </c>
      <c r="B38" s="324"/>
      <c r="C38" s="325" t="s">
        <v>65</v>
      </c>
      <c r="D38" s="334"/>
    </row>
    <row r="39" spans="1:4" s="76" customFormat="1" ht="29.25" customHeight="1">
      <c r="A39" s="493" t="s">
        <v>66</v>
      </c>
      <c r="B39" s="324"/>
      <c r="C39" s="325" t="s">
        <v>66</v>
      </c>
      <c r="D39" s="334"/>
    </row>
    <row r="40" spans="1:4" s="76" customFormat="1" ht="29.25" customHeight="1">
      <c r="A40" s="493" t="s">
        <v>72</v>
      </c>
      <c r="B40" s="324"/>
      <c r="C40" s="325" t="s">
        <v>72</v>
      </c>
      <c r="D40" s="334"/>
    </row>
    <row r="41" spans="1:4" s="76" customFormat="1" ht="29.25" customHeight="1">
      <c r="A41" s="493" t="s">
        <v>497</v>
      </c>
      <c r="B41" s="324"/>
      <c r="C41" s="325" t="str">
        <f>A41</f>
        <v>FUNDACION TENERIFE RURAL</v>
      </c>
      <c r="D41" s="334"/>
    </row>
    <row r="42" spans="1:4" s="76" customFormat="1" ht="29.25" customHeight="1">
      <c r="A42" s="493" t="s">
        <v>67</v>
      </c>
      <c r="B42" s="324"/>
      <c r="C42" s="325" t="s">
        <v>67</v>
      </c>
      <c r="D42" s="334"/>
    </row>
    <row r="43" spans="1:4" s="76" customFormat="1" ht="22.5" customHeight="1">
      <c r="A43" s="493" t="s">
        <v>68</v>
      </c>
      <c r="B43" s="324"/>
      <c r="C43" s="325" t="s">
        <v>68</v>
      </c>
      <c r="D43" s="334"/>
    </row>
    <row r="44" spans="1:4" s="76" customFormat="1" ht="29.25" customHeight="1">
      <c r="A44" s="493" t="s">
        <v>69</v>
      </c>
      <c r="B44" s="324"/>
      <c r="C44" s="325" t="s">
        <v>69</v>
      </c>
      <c r="D44" s="334"/>
    </row>
    <row r="45" spans="1:4" s="76" customFormat="1" ht="19.5" customHeight="1" thickBot="1">
      <c r="A45" s="336" t="s">
        <v>345</v>
      </c>
      <c r="B45" s="337">
        <f>SUM(B14:B44)</f>
        <v>0</v>
      </c>
      <c r="C45" s="494" t="s">
        <v>345</v>
      </c>
      <c r="D45" s="316">
        <f>SUM(D14:D44)</f>
        <v>0</v>
      </c>
    </row>
    <row r="46" ht="12.75">
      <c r="B46" s="328"/>
    </row>
    <row r="47" ht="13.5" thickBot="1"/>
    <row r="48" spans="1:4" ht="13.5" thickBot="1">
      <c r="A48" s="915" t="s">
        <v>70</v>
      </c>
      <c r="B48" s="916"/>
      <c r="C48" s="916"/>
      <c r="D48" s="917"/>
    </row>
    <row r="49" spans="1:4" ht="13.5" thickBot="1">
      <c r="A49" s="915" t="s">
        <v>36</v>
      </c>
      <c r="B49" s="916"/>
      <c r="C49" s="916"/>
      <c r="D49" s="917"/>
    </row>
    <row r="50" spans="1:4" ht="12.75">
      <c r="A50" s="918" t="s">
        <v>37</v>
      </c>
      <c r="B50" s="919"/>
      <c r="C50" s="920" t="s">
        <v>38</v>
      </c>
      <c r="D50" s="921"/>
    </row>
    <row r="51" spans="1:4" ht="12.75">
      <c r="A51" s="491" t="s">
        <v>39</v>
      </c>
      <c r="B51" s="321" t="s">
        <v>29</v>
      </c>
      <c r="C51" s="321" t="s">
        <v>39</v>
      </c>
      <c r="D51" s="492" t="s">
        <v>29</v>
      </c>
    </row>
    <row r="52" spans="1:4" s="76" customFormat="1" ht="29.25" customHeight="1">
      <c r="A52" s="493" t="s">
        <v>71</v>
      </c>
      <c r="B52" s="324"/>
      <c r="C52" s="325" t="s">
        <v>71</v>
      </c>
      <c r="D52" s="334"/>
    </row>
    <row r="53" spans="1:4" s="76" customFormat="1" ht="19.5" customHeight="1" thickBot="1">
      <c r="A53" s="336" t="s">
        <v>345</v>
      </c>
      <c r="B53" s="337">
        <f>SUM(B52:B52)</f>
        <v>0</v>
      </c>
      <c r="C53" s="494" t="s">
        <v>345</v>
      </c>
      <c r="D53" s="316">
        <f>SUM(D52:D52)</f>
        <v>0</v>
      </c>
    </row>
    <row r="54" spans="1:2" ht="12.75">
      <c r="A54" s="329"/>
      <c r="B54" s="328"/>
    </row>
    <row r="55" s="612" customFormat="1" ht="12.75" hidden="1">
      <c r="B55" s="613"/>
    </row>
    <row r="56" spans="1:4" s="612" customFormat="1" ht="12.75" hidden="1">
      <c r="A56" s="914" t="s">
        <v>73</v>
      </c>
      <c r="B56" s="914"/>
      <c r="C56" s="914"/>
      <c r="D56" s="914"/>
    </row>
    <row r="57" spans="1:4" s="612" customFormat="1" ht="12.75" hidden="1">
      <c r="A57" s="914" t="s">
        <v>74</v>
      </c>
      <c r="B57" s="914"/>
      <c r="C57" s="914"/>
      <c r="D57" s="914"/>
    </row>
    <row r="58" s="612" customFormat="1" ht="12.75" hidden="1">
      <c r="B58" s="613"/>
    </row>
    <row r="59" s="612" customFormat="1" ht="12.75" hidden="1">
      <c r="B59" s="613"/>
    </row>
    <row r="60" spans="1:2" s="612" customFormat="1" ht="18" hidden="1">
      <c r="A60" s="597" t="s">
        <v>604</v>
      </c>
      <c r="B60" s="613"/>
    </row>
    <row r="61" s="612" customFormat="1" ht="12.75" hidden="1"/>
    <row r="62" s="612" customFormat="1" ht="12.75" hidden="1"/>
    <row r="63" s="612" customFormat="1" ht="12.75" hidden="1"/>
    <row r="64" s="612" customFormat="1" ht="12.75" hidden="1"/>
  </sheetData>
  <sheetProtection/>
  <mergeCells count="11">
    <mergeCell ref="A56:D56"/>
    <mergeCell ref="A49:D49"/>
    <mergeCell ref="A57:D57"/>
    <mergeCell ref="A48:D48"/>
    <mergeCell ref="A50:B50"/>
    <mergeCell ref="C50:D50"/>
    <mergeCell ref="A9:C9"/>
    <mergeCell ref="A10:C10"/>
    <mergeCell ref="A11:D11"/>
    <mergeCell ref="A12:B12"/>
    <mergeCell ref="C12:D12"/>
  </mergeCells>
  <printOptions horizontalCentered="1" verticalCentered="1"/>
  <pageMargins left="0.72" right="0.7874015748031497" top="0.1968503937007874" bottom="0.1968503937007874" header="0" footer="0"/>
  <pageSetup fitToHeight="1" fitToWidth="1" horizontalDpi="600" verticalDpi="600" orientation="portrait" paperSize="9" scale="53" r:id="rId2"/>
  <headerFooter alignWithMargins="0">
    <oddFooter>&amp;L&amp;8Plaza de España, 1
38003 Santa Cruz de Tenerife
Teléfono: 901 501 901
www. 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28.7109375" style="235" customWidth="1"/>
    <col min="2" max="2" width="51.140625" style="235" customWidth="1"/>
    <col min="3" max="4" width="14.28125" style="235" customWidth="1"/>
    <col min="5" max="5" width="16.7109375" style="235" customWidth="1"/>
    <col min="6" max="16384" width="11.421875" style="235" customWidth="1"/>
  </cols>
  <sheetData>
    <row r="1" spans="1:7" ht="12.75">
      <c r="A1" s="513"/>
      <c r="B1" s="263"/>
      <c r="C1" s="514" t="s">
        <v>524</v>
      </c>
      <c r="D1" s="263"/>
      <c r="E1" s="263"/>
      <c r="G1" s="263"/>
    </row>
    <row r="2" spans="1:7" ht="12.75">
      <c r="A2" s="513"/>
      <c r="B2" s="263"/>
      <c r="C2" s="519" t="s">
        <v>525</v>
      </c>
      <c r="D2" s="263"/>
      <c r="E2" s="263"/>
      <c r="G2" s="263"/>
    </row>
    <row r="3" spans="1:7" ht="12.75">
      <c r="A3" s="513"/>
      <c r="B3" s="263"/>
      <c r="C3" s="513"/>
      <c r="D3" s="263"/>
      <c r="E3" s="263"/>
      <c r="G3" s="263"/>
    </row>
    <row r="4" spans="1:7" ht="12.75">
      <c r="A4" s="516" t="s">
        <v>526</v>
      </c>
      <c r="B4" s="263"/>
      <c r="C4" s="517">
        <v>42339</v>
      </c>
      <c r="D4" s="263"/>
      <c r="E4" s="263"/>
      <c r="G4" s="263"/>
    </row>
    <row r="5" spans="1:7" ht="12.75">
      <c r="A5" s="516" t="s">
        <v>527</v>
      </c>
      <c r="B5" s="263"/>
      <c r="C5" s="518" t="s">
        <v>528</v>
      </c>
      <c r="D5" s="263"/>
      <c r="E5" s="263"/>
      <c r="G5" s="263"/>
    </row>
    <row r="7" ht="13.5" thickBot="1"/>
    <row r="8" spans="1:5" ht="49.5" customHeight="1">
      <c r="A8" s="750" t="s">
        <v>34</v>
      </c>
      <c r="B8" s="751"/>
      <c r="C8" s="751"/>
      <c r="D8" s="752"/>
      <c r="E8" s="201">
        <v>2016</v>
      </c>
    </row>
    <row r="9" spans="1:5" ht="44.25" customHeight="1">
      <c r="A9" s="904" t="str">
        <f>PyG!A8</f>
        <v>FUNDACIÓN CANARIA PARA EL AVANCE DE LA BIOMEDICINA Y LA BIOTECNOLOGÍA</v>
      </c>
      <c r="B9" s="905"/>
      <c r="C9" s="905"/>
      <c r="D9" s="906"/>
      <c r="E9" s="330" t="s">
        <v>75</v>
      </c>
    </row>
    <row r="10" spans="1:5" s="76" customFormat="1" ht="24.75" customHeight="1">
      <c r="A10" s="907" t="s">
        <v>76</v>
      </c>
      <c r="B10" s="922"/>
      <c r="C10" s="922"/>
      <c r="D10" s="922"/>
      <c r="E10" s="923"/>
    </row>
    <row r="11" spans="1:5" s="76" customFormat="1" ht="45" customHeight="1">
      <c r="A11" s="331" t="s">
        <v>77</v>
      </c>
      <c r="B11" s="320" t="s">
        <v>78</v>
      </c>
      <c r="C11" s="510" t="s">
        <v>505</v>
      </c>
      <c r="D11" s="510" t="s">
        <v>597</v>
      </c>
      <c r="E11" s="332" t="s">
        <v>79</v>
      </c>
    </row>
    <row r="12" spans="1:5" s="76" customFormat="1" ht="33" customHeight="1">
      <c r="A12" s="445"/>
      <c r="B12" s="444"/>
      <c r="C12" s="453"/>
      <c r="D12" s="504"/>
      <c r="E12" s="450"/>
    </row>
    <row r="13" spans="1:5" s="76" customFormat="1" ht="29.25" customHeight="1">
      <c r="A13" s="445"/>
      <c r="B13" s="446"/>
      <c r="C13" s="454"/>
      <c r="D13" s="505"/>
      <c r="E13" s="451"/>
    </row>
    <row r="14" spans="1:5" s="76" customFormat="1" ht="30" customHeight="1">
      <c r="A14" s="447"/>
      <c r="C14" s="455"/>
      <c r="D14" s="506"/>
      <c r="E14" s="452"/>
    </row>
    <row r="15" spans="1:5" s="76" customFormat="1" ht="19.5" customHeight="1">
      <c r="A15" s="447"/>
      <c r="B15" s="448"/>
      <c r="C15" s="456"/>
      <c r="D15" s="507"/>
      <c r="E15" s="443"/>
    </row>
    <row r="16" spans="1:5" s="76" customFormat="1" ht="19.5" customHeight="1">
      <c r="A16" s="447"/>
      <c r="B16" s="444"/>
      <c r="C16" s="456"/>
      <c r="D16" s="507"/>
      <c r="E16" s="443"/>
    </row>
    <row r="17" spans="1:5" s="76" customFormat="1" ht="19.5" customHeight="1">
      <c r="A17" s="333"/>
      <c r="B17" s="335"/>
      <c r="C17" s="324"/>
      <c r="D17" s="335"/>
      <c r="E17" s="334"/>
    </row>
    <row r="18" spans="1:5" s="76" customFormat="1" ht="19.5" customHeight="1">
      <c r="A18" s="333"/>
      <c r="B18" s="335"/>
      <c r="C18" s="324"/>
      <c r="D18" s="335"/>
      <c r="E18" s="334"/>
    </row>
    <row r="19" spans="1:5" s="76" customFormat="1" ht="19.5" customHeight="1">
      <c r="A19" s="333"/>
      <c r="B19" s="335"/>
      <c r="C19" s="324"/>
      <c r="D19" s="335"/>
      <c r="E19" s="334"/>
    </row>
    <row r="20" spans="1:5" s="76" customFormat="1" ht="19.5" customHeight="1">
      <c r="A20" s="333"/>
      <c r="B20" s="324"/>
      <c r="C20" s="457"/>
      <c r="D20" s="508"/>
      <c r="E20" s="334"/>
    </row>
    <row r="21" spans="1:5" s="76" customFormat="1" ht="19.5" customHeight="1">
      <c r="A21" s="333"/>
      <c r="B21" s="324"/>
      <c r="C21" s="457"/>
      <c r="D21" s="508"/>
      <c r="E21" s="334"/>
    </row>
    <row r="22" spans="1:5" s="76" customFormat="1" ht="19.5" customHeight="1">
      <c r="A22" s="333"/>
      <c r="B22" s="324"/>
      <c r="C22" s="457"/>
      <c r="D22" s="508"/>
      <c r="E22" s="334"/>
    </row>
    <row r="23" spans="1:5" s="76" customFormat="1" ht="19.5" customHeight="1">
      <c r="A23" s="333"/>
      <c r="B23" s="324"/>
      <c r="C23" s="457"/>
      <c r="D23" s="508"/>
      <c r="E23" s="334"/>
    </row>
    <row r="24" spans="1:5" s="76" customFormat="1" ht="19.5" customHeight="1">
      <c r="A24" s="333"/>
      <c r="B24" s="324"/>
      <c r="C24" s="457"/>
      <c r="D24" s="508"/>
      <c r="E24" s="334"/>
    </row>
    <row r="25" spans="1:5" s="76" customFormat="1" ht="19.5" customHeight="1">
      <c r="A25" s="333"/>
      <c r="B25" s="324"/>
      <c r="C25" s="457"/>
      <c r="D25" s="508"/>
      <c r="E25" s="334"/>
    </row>
    <row r="26" spans="1:5" s="76" customFormat="1" ht="19.5" customHeight="1">
      <c r="A26" s="333"/>
      <c r="B26" s="324"/>
      <c r="C26" s="457"/>
      <c r="D26" s="508"/>
      <c r="E26" s="334"/>
    </row>
    <row r="27" spans="1:5" s="76" customFormat="1" ht="19.5" customHeight="1" thickBot="1">
      <c r="A27" s="336"/>
      <c r="B27" s="337"/>
      <c r="C27" s="458">
        <f>SUM(C12:C14)</f>
        <v>0</v>
      </c>
      <c r="D27" s="509"/>
      <c r="E27" s="316"/>
    </row>
    <row r="28" ht="12.75">
      <c r="B28" s="328"/>
    </row>
    <row r="29" spans="2:4" ht="12.75">
      <c r="B29" s="328"/>
      <c r="C29" s="460"/>
      <c r="D29" s="460"/>
    </row>
    <row r="30" s="612" customFormat="1" ht="15" hidden="1">
      <c r="A30" s="614" t="s">
        <v>605</v>
      </c>
    </row>
    <row r="31" spans="3:4" ht="12.75">
      <c r="C31" s="459"/>
      <c r="D31" s="459"/>
    </row>
    <row r="32" ht="12.75">
      <c r="B32" s="328"/>
    </row>
    <row r="33" ht="12.75">
      <c r="B33" s="328"/>
    </row>
    <row r="34" ht="12.75">
      <c r="B34" s="328"/>
    </row>
    <row r="36" ht="12.75">
      <c r="B36" s="328"/>
    </row>
    <row r="37" ht="12.75">
      <c r="B37" s="328"/>
    </row>
    <row r="38" ht="12.75">
      <c r="B38" s="328"/>
    </row>
    <row r="39" ht="12.75">
      <c r="B39" s="328"/>
    </row>
    <row r="40" ht="12.75">
      <c r="B40" s="328"/>
    </row>
    <row r="41" ht="12.75">
      <c r="B41" s="328"/>
    </row>
    <row r="42" ht="12.75">
      <c r="B42" s="328"/>
    </row>
    <row r="43" ht="12.75">
      <c r="B43" s="328"/>
    </row>
    <row r="44" ht="12.75">
      <c r="B44" s="328"/>
    </row>
    <row r="45" ht="12.75">
      <c r="B45" s="328"/>
    </row>
    <row r="46" ht="12.75">
      <c r="B46" s="328"/>
    </row>
    <row r="47" ht="12.75">
      <c r="B47" s="328"/>
    </row>
    <row r="48" ht="12.75">
      <c r="B48" s="328"/>
    </row>
    <row r="49" ht="12.75">
      <c r="B49" s="328"/>
    </row>
    <row r="50" ht="12.75">
      <c r="B50" s="328"/>
    </row>
    <row r="51" ht="12.75">
      <c r="B51" s="328"/>
    </row>
    <row r="52" ht="12.75">
      <c r="B52" s="328"/>
    </row>
    <row r="53" ht="12.75">
      <c r="B53" s="328"/>
    </row>
    <row r="54" ht="12.75">
      <c r="B54" s="328"/>
    </row>
  </sheetData>
  <sheetProtection/>
  <mergeCells count="3">
    <mergeCell ref="A10:E10"/>
    <mergeCell ref="A8:D8"/>
    <mergeCell ref="A9:D9"/>
  </mergeCells>
  <printOptions horizontalCentered="1" verticalCentered="1"/>
  <pageMargins left="0.69" right="0.7874015748031497" top="0.1968503937007874" bottom="0.1968503937007874" header="0" footer="0"/>
  <pageSetup fitToHeight="1" fitToWidth="1" horizontalDpi="600" verticalDpi="600" orientation="portrait" paperSize="9" scale="70" r:id="rId2"/>
  <headerFooter alignWithMargins="0">
    <oddFooter>&amp;L&amp;8Plaza de España, 1
38003 Santa Cruz de Tenerife
Teléfono: 901 501 901
www. 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G4" sqref="G4"/>
    </sheetView>
  </sheetViews>
  <sheetFormatPr defaultColWidth="11.421875" defaultRowHeight="12.75" zeroHeight="1"/>
  <cols>
    <col min="1" max="1" width="4.421875" style="0" customWidth="1"/>
    <col min="2" max="2" width="4.8515625" style="0" customWidth="1"/>
    <col min="7" max="7" width="22.421875" style="0" customWidth="1"/>
    <col min="8" max="8" width="12.7109375" style="535" bestFit="1" customWidth="1"/>
  </cols>
  <sheetData>
    <row r="1" spans="1:8" ht="12.75" hidden="1">
      <c r="A1" s="516"/>
      <c r="B1" s="516"/>
      <c r="C1" s="516"/>
      <c r="D1" s="514" t="s">
        <v>524</v>
      </c>
      <c r="E1" s="516"/>
      <c r="F1" s="516"/>
      <c r="G1" s="516"/>
      <c r="H1" s="516"/>
    </row>
    <row r="2" spans="1:8" ht="12.75" hidden="1">
      <c r="A2" s="516"/>
      <c r="B2" s="516"/>
      <c r="C2" s="516"/>
      <c r="D2" s="515" t="s">
        <v>525</v>
      </c>
      <c r="E2" s="516"/>
      <c r="F2" s="516"/>
      <c r="G2" s="516"/>
      <c r="H2" s="516"/>
    </row>
    <row r="3" spans="1:8" ht="12.75" hidden="1">
      <c r="A3" s="516"/>
      <c r="B3" s="515"/>
      <c r="C3" s="516"/>
      <c r="D3" s="516"/>
      <c r="E3" s="516"/>
      <c r="F3" s="516"/>
      <c r="G3" s="516"/>
      <c r="H3" s="516"/>
    </row>
    <row r="4" spans="1:8" ht="12.75" hidden="1">
      <c r="A4" s="516" t="s">
        <v>526</v>
      </c>
      <c r="B4" s="516"/>
      <c r="C4" s="516"/>
      <c r="D4" s="516"/>
      <c r="E4" s="516"/>
      <c r="F4" s="516"/>
      <c r="G4" s="517">
        <v>41974</v>
      </c>
      <c r="H4" s="516"/>
    </row>
    <row r="5" spans="1:8" ht="12.75" hidden="1">
      <c r="A5" s="516" t="s">
        <v>527</v>
      </c>
      <c r="B5" s="516"/>
      <c r="C5" s="516"/>
      <c r="D5" s="516"/>
      <c r="E5" s="516"/>
      <c r="F5" s="516"/>
      <c r="G5" s="518" t="s">
        <v>528</v>
      </c>
      <c r="H5" s="516"/>
    </row>
    <row r="6" ht="13.5" hidden="1" thickBot="1"/>
    <row r="7" spans="1:8" ht="51" customHeight="1" hidden="1">
      <c r="A7" s="633" t="s">
        <v>80</v>
      </c>
      <c r="B7" s="634"/>
      <c r="C7" s="634"/>
      <c r="D7" s="634"/>
      <c r="E7" s="634"/>
      <c r="F7" s="634"/>
      <c r="G7" s="634"/>
      <c r="H7" s="521">
        <f>'ORGANOS DE GOBIERNO'!H8</f>
        <v>2016</v>
      </c>
    </row>
    <row r="8" spans="1:8" ht="24" customHeight="1" hidden="1">
      <c r="A8" s="927" t="str">
        <f>PyG!A8</f>
        <v>FUNDACIÓN CANARIA PARA EL AVANCE DE LA BIOMEDICINA Y LA BIOTECNOLOGÍA</v>
      </c>
      <c r="B8" s="928"/>
      <c r="C8" s="928"/>
      <c r="D8" s="928"/>
      <c r="E8" s="928"/>
      <c r="F8" s="928"/>
      <c r="G8" s="928"/>
      <c r="H8" s="929"/>
    </row>
    <row r="9" spans="1:8" ht="12.75" hidden="1">
      <c r="A9" s="523"/>
      <c r="B9" s="524"/>
      <c r="C9" s="524"/>
      <c r="D9" s="524"/>
      <c r="E9" s="524"/>
      <c r="F9" s="524"/>
      <c r="G9" s="524"/>
      <c r="H9" s="536"/>
    </row>
    <row r="10" spans="1:8" ht="15.75" hidden="1">
      <c r="A10" s="526" t="s">
        <v>540</v>
      </c>
      <c r="B10" s="527"/>
      <c r="C10" s="527"/>
      <c r="D10" s="524"/>
      <c r="E10" s="524"/>
      <c r="F10" s="524"/>
      <c r="G10" s="524"/>
      <c r="H10" s="536"/>
    </row>
    <row r="11" spans="1:8" ht="12.75" hidden="1">
      <c r="A11" s="523"/>
      <c r="B11" s="524"/>
      <c r="C11" s="524"/>
      <c r="D11" s="524"/>
      <c r="E11" s="524"/>
      <c r="F11" s="524"/>
      <c r="G11" s="524"/>
      <c r="H11" s="536"/>
    </row>
    <row r="12" spans="1:8" ht="12.75" hidden="1">
      <c r="A12" s="528" t="s">
        <v>541</v>
      </c>
      <c r="B12" s="527" t="s">
        <v>542</v>
      </c>
      <c r="C12" s="527"/>
      <c r="D12" s="524"/>
      <c r="E12" s="524"/>
      <c r="F12" s="524"/>
      <c r="G12" s="524"/>
      <c r="H12" s="537"/>
    </row>
    <row r="13" spans="1:8" ht="12.75" hidden="1">
      <c r="A13" s="523"/>
      <c r="B13" s="524"/>
      <c r="C13" s="524"/>
      <c r="D13" s="524"/>
      <c r="E13" s="524"/>
      <c r="F13" s="524"/>
      <c r="G13" s="524"/>
      <c r="H13" s="536"/>
    </row>
    <row r="14" spans="1:8" ht="12.75" hidden="1">
      <c r="A14" s="523"/>
      <c r="B14" s="524" t="s">
        <v>543</v>
      </c>
      <c r="C14" s="524" t="s">
        <v>544</v>
      </c>
      <c r="D14" s="524"/>
      <c r="E14" s="524"/>
      <c r="F14" s="524"/>
      <c r="G14" s="524"/>
      <c r="H14" s="538"/>
    </row>
    <row r="15" spans="1:8" ht="12.75" hidden="1">
      <c r="A15" s="523"/>
      <c r="B15" s="524" t="s">
        <v>545</v>
      </c>
      <c r="C15" s="524" t="s">
        <v>546</v>
      </c>
      <c r="D15" s="524"/>
      <c r="E15" s="524"/>
      <c r="F15" s="524"/>
      <c r="G15" s="524"/>
      <c r="H15" s="538"/>
    </row>
    <row r="16" spans="1:8" ht="12.75" hidden="1">
      <c r="A16" s="523"/>
      <c r="B16" s="524" t="s">
        <v>547</v>
      </c>
      <c r="C16" s="524" t="s">
        <v>548</v>
      </c>
      <c r="D16" s="524"/>
      <c r="E16" s="524"/>
      <c r="F16" s="524"/>
      <c r="G16" s="524"/>
      <c r="H16" s="538"/>
    </row>
    <row r="17" spans="1:8" ht="7.5" customHeight="1" hidden="1">
      <c r="A17" s="523"/>
      <c r="B17" s="524"/>
      <c r="C17" s="524"/>
      <c r="D17" s="524"/>
      <c r="E17" s="524"/>
      <c r="F17" s="524"/>
      <c r="G17" s="524"/>
      <c r="H17" s="536"/>
    </row>
    <row r="18" spans="1:8" ht="12.75" hidden="1">
      <c r="A18" s="528" t="s">
        <v>549</v>
      </c>
      <c r="B18" s="527" t="s">
        <v>550</v>
      </c>
      <c r="C18" s="524"/>
      <c r="D18" s="524"/>
      <c r="E18" s="524"/>
      <c r="F18" s="524"/>
      <c r="G18" s="524"/>
      <c r="H18" s="537">
        <v>31.79</v>
      </c>
    </row>
    <row r="19" spans="1:8" ht="12.75" hidden="1">
      <c r="A19" s="528" t="s">
        <v>551</v>
      </c>
      <c r="B19" s="527" t="s">
        <v>552</v>
      </c>
      <c r="C19" s="524"/>
      <c r="D19" s="524"/>
      <c r="E19" s="524"/>
      <c r="F19" s="524"/>
      <c r="G19" s="524"/>
      <c r="H19" s="537"/>
    </row>
    <row r="20" spans="1:8" ht="12.75" hidden="1">
      <c r="A20" s="523"/>
      <c r="B20" s="524"/>
      <c r="C20" s="524"/>
      <c r="D20" s="524"/>
      <c r="E20" s="524"/>
      <c r="F20" s="524"/>
      <c r="G20" s="524"/>
      <c r="H20" s="536"/>
    </row>
    <row r="21" spans="1:8" ht="12.75" hidden="1">
      <c r="A21" s="523"/>
      <c r="B21" s="524" t="s">
        <v>543</v>
      </c>
      <c r="C21" s="524" t="s">
        <v>553</v>
      </c>
      <c r="D21" s="524"/>
      <c r="E21" s="524"/>
      <c r="F21" s="524"/>
      <c r="G21" s="524"/>
      <c r="H21" s="538">
        <v>33.72</v>
      </c>
    </row>
    <row r="22" spans="1:8" ht="12.75" hidden="1">
      <c r="A22" s="523"/>
      <c r="B22" s="524" t="s">
        <v>545</v>
      </c>
      <c r="C22" s="524" t="s">
        <v>554</v>
      </c>
      <c r="D22" s="524"/>
      <c r="E22" s="524"/>
      <c r="F22" s="524"/>
      <c r="G22" s="524"/>
      <c r="H22" s="538"/>
    </row>
    <row r="23" spans="1:8" ht="12.75" hidden="1">
      <c r="A23" s="523"/>
      <c r="B23" s="524" t="s">
        <v>547</v>
      </c>
      <c r="C23" s="524" t="s">
        <v>555</v>
      </c>
      <c r="D23" s="524"/>
      <c r="E23" s="524"/>
      <c r="F23" s="524"/>
      <c r="G23" s="524"/>
      <c r="H23" s="538"/>
    </row>
    <row r="24" spans="1:8" ht="12.75" hidden="1">
      <c r="A24" s="523"/>
      <c r="B24" s="524"/>
      <c r="C24" s="524"/>
      <c r="D24" s="524"/>
      <c r="E24" s="524"/>
      <c r="F24" s="524"/>
      <c r="G24" s="524"/>
      <c r="H24" s="536"/>
    </row>
    <row r="25" spans="1:8" ht="12.75" hidden="1">
      <c r="A25" s="528" t="s">
        <v>556</v>
      </c>
      <c r="B25" s="527" t="s">
        <v>557</v>
      </c>
      <c r="C25" s="524"/>
      <c r="D25" s="524"/>
      <c r="E25" s="524"/>
      <c r="F25" s="524"/>
      <c r="G25" s="524"/>
      <c r="H25" s="537">
        <v>34.49</v>
      </c>
    </row>
    <row r="26" spans="1:8" ht="5.25" customHeight="1" hidden="1">
      <c r="A26" s="523"/>
      <c r="B26" s="524"/>
      <c r="C26" s="524"/>
      <c r="D26" s="524"/>
      <c r="E26" s="524"/>
      <c r="F26" s="524"/>
      <c r="G26" s="524"/>
      <c r="H26" s="536"/>
    </row>
    <row r="27" spans="1:8" ht="21" customHeight="1" hidden="1">
      <c r="A27" s="523"/>
      <c r="B27" s="524"/>
      <c r="C27" s="924" t="s">
        <v>616</v>
      </c>
      <c r="D27" s="925"/>
      <c r="E27" s="925"/>
      <c r="F27" s="925"/>
      <c r="G27" s="926"/>
      <c r="H27" s="536"/>
    </row>
    <row r="28" spans="1:8" ht="12.75" hidden="1">
      <c r="A28" s="523"/>
      <c r="B28" s="524"/>
      <c r="C28" s="524"/>
      <c r="D28" s="524"/>
      <c r="E28" s="524"/>
      <c r="F28" s="524"/>
      <c r="G28" s="524"/>
      <c r="H28" s="536"/>
    </row>
    <row r="29" spans="1:8" ht="12.75" hidden="1">
      <c r="A29" s="528" t="s">
        <v>558</v>
      </c>
      <c r="B29" s="524"/>
      <c r="C29" s="524"/>
      <c r="D29" s="524"/>
      <c r="E29" s="524"/>
      <c r="F29" s="524"/>
      <c r="G29" s="524"/>
      <c r="H29" s="537">
        <v>100</v>
      </c>
    </row>
    <row r="30" spans="1:8" ht="13.5" hidden="1" thickBot="1">
      <c r="A30" s="532"/>
      <c r="B30" s="533"/>
      <c r="C30" s="533"/>
      <c r="D30" s="533"/>
      <c r="E30" s="533"/>
      <c r="F30" s="533"/>
      <c r="G30" s="533"/>
      <c r="H30" s="539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G62"/>
  <sheetViews>
    <sheetView zoomScalePageLayoutView="0" workbookViewId="0" topLeftCell="A65536">
      <selection activeCell="G4" sqref="G4"/>
    </sheetView>
  </sheetViews>
  <sheetFormatPr defaultColWidth="11.421875" defaultRowHeight="12.75" zeroHeight="1"/>
  <cols>
    <col min="1" max="1" width="8.28125" style="76" customWidth="1"/>
    <col min="2" max="2" width="8.421875" style="76" customWidth="1"/>
    <col min="3" max="3" width="44.421875" style="76" customWidth="1"/>
    <col min="4" max="4" width="16.7109375" style="80" customWidth="1"/>
    <col min="5" max="5" width="13.7109375" style="76" customWidth="1"/>
    <col min="6" max="16384" width="11.421875" style="76" customWidth="1"/>
  </cols>
  <sheetData>
    <row r="2" spans="2:4" ht="12" customHeight="1" hidden="1">
      <c r="B2" s="647" t="str">
        <f>COMPROBACIÓN!B7</f>
        <v>ESTRUCTURA PRESUPUESTARIA: PRESUPUESTOS 2016</v>
      </c>
      <c r="C2" s="647"/>
      <c r="D2" s="647"/>
    </row>
    <row r="3" spans="2:4" ht="13.5" hidden="1" thickBot="1">
      <c r="B3" s="77"/>
      <c r="C3" s="77"/>
      <c r="D3" s="77"/>
    </row>
    <row r="4" spans="2:4" ht="28.5" customHeight="1" hidden="1" thickBot="1">
      <c r="B4" s="629" t="str">
        <f>PyG!A8</f>
        <v>FUNDACIÓN CANARIA PARA EL AVANCE DE LA BIOMEDICINA Y LA BIOTECNOLOGÍA</v>
      </c>
      <c r="C4" s="625"/>
      <c r="D4" s="626"/>
    </row>
    <row r="5" spans="2:3" ht="13.5" hidden="1" thickBot="1">
      <c r="B5" s="79"/>
      <c r="C5" s="79"/>
    </row>
    <row r="6" spans="2:4" ht="20.25" customHeight="1" hidden="1" thickBot="1">
      <c r="B6" s="627" t="s">
        <v>251</v>
      </c>
      <c r="C6" s="625"/>
      <c r="D6" s="626"/>
    </row>
    <row r="7" spans="2:3" ht="13.5" hidden="1" thickBot="1">
      <c r="B7" s="79"/>
      <c r="C7" s="79"/>
    </row>
    <row r="8" spans="2:4" ht="13.5" customHeight="1" hidden="1">
      <c r="B8" s="641" t="s">
        <v>252</v>
      </c>
      <c r="C8" s="642"/>
      <c r="D8" s="622"/>
    </row>
    <row r="9" spans="2:4" ht="9.75" customHeight="1" hidden="1">
      <c r="B9" s="628"/>
      <c r="C9" s="621"/>
      <c r="D9" s="623"/>
    </row>
    <row r="10" spans="2:4" ht="12.75" hidden="1">
      <c r="B10" s="81"/>
      <c r="C10" s="82"/>
      <c r="D10" s="83"/>
    </row>
    <row r="11" spans="2:4" ht="12.75" hidden="1">
      <c r="B11" s="84" t="s">
        <v>253</v>
      </c>
      <c r="C11" s="85" t="s">
        <v>254</v>
      </c>
      <c r="D11" s="86">
        <v>0</v>
      </c>
    </row>
    <row r="12" spans="2:4" ht="12.75" hidden="1">
      <c r="B12" s="84" t="s">
        <v>255</v>
      </c>
      <c r="C12" s="85" t="s">
        <v>256</v>
      </c>
      <c r="D12" s="86">
        <v>0</v>
      </c>
    </row>
    <row r="13" spans="2:4" ht="12.75" hidden="1">
      <c r="B13" s="84" t="s">
        <v>257</v>
      </c>
      <c r="C13" s="85" t="s">
        <v>258</v>
      </c>
      <c r="D13" s="86">
        <f>+3!D13</f>
        <v>125500</v>
      </c>
    </row>
    <row r="14" spans="2:4" ht="12.75" hidden="1">
      <c r="B14" s="84" t="s">
        <v>259</v>
      </c>
      <c r="C14" s="85" t="s">
        <v>260</v>
      </c>
      <c r="D14" s="86">
        <f>+3!D14+'Transf. y Subv.'!E48</f>
        <v>132773.18</v>
      </c>
    </row>
    <row r="15" spans="2:4" ht="12.75" hidden="1">
      <c r="B15" s="84" t="s">
        <v>261</v>
      </c>
      <c r="C15" s="85" t="s">
        <v>262</v>
      </c>
      <c r="D15" s="86">
        <f>+3!D15</f>
        <v>38</v>
      </c>
    </row>
    <row r="16" spans="2:4" ht="12.75" hidden="1">
      <c r="B16" s="87"/>
      <c r="C16" s="88"/>
      <c r="D16" s="89"/>
    </row>
    <row r="17" spans="2:4" ht="12.75" hidden="1">
      <c r="B17" s="90" t="s">
        <v>263</v>
      </c>
      <c r="C17" s="91"/>
      <c r="D17" s="92">
        <f>SUM(D11:D15)</f>
        <v>258311.18</v>
      </c>
    </row>
    <row r="18" spans="2:4" ht="12.75" hidden="1">
      <c r="B18" s="93"/>
      <c r="C18" s="94"/>
      <c r="D18" s="95"/>
    </row>
    <row r="19" spans="2:4" ht="12.75" hidden="1">
      <c r="B19" s="87"/>
      <c r="C19" s="88"/>
      <c r="D19" s="89"/>
    </row>
    <row r="20" spans="2:4" ht="12.75" hidden="1">
      <c r="B20" s="84" t="s">
        <v>264</v>
      </c>
      <c r="C20" s="85" t="s">
        <v>265</v>
      </c>
      <c r="D20" s="89">
        <f>+'Inv. NO FIN.'!H27</f>
        <v>0</v>
      </c>
    </row>
    <row r="21" spans="2:4" ht="12.75" hidden="1">
      <c r="B21" s="84" t="s">
        <v>266</v>
      </c>
      <c r="C21" s="85" t="s">
        <v>267</v>
      </c>
      <c r="D21" s="89">
        <f>+'Transf. y Subv.'!E20</f>
        <v>123447</v>
      </c>
    </row>
    <row r="22" spans="2:4" ht="12.75" hidden="1">
      <c r="B22" s="87"/>
      <c r="C22" s="88"/>
      <c r="D22" s="89"/>
    </row>
    <row r="23" spans="2:4" ht="12.75" hidden="1">
      <c r="B23" s="90" t="s">
        <v>268</v>
      </c>
      <c r="C23" s="91"/>
      <c r="D23" s="92">
        <f>SUM(D20:D21)</f>
        <v>123447</v>
      </c>
    </row>
    <row r="24" spans="2:4" ht="12.75" hidden="1">
      <c r="B24" s="93"/>
      <c r="C24" s="94"/>
      <c r="D24" s="95"/>
    </row>
    <row r="25" spans="2:4" ht="12.75" hidden="1">
      <c r="B25" s="87"/>
      <c r="C25" s="88"/>
      <c r="D25" s="89"/>
    </row>
    <row r="26" spans="2:4" ht="12.75" hidden="1">
      <c r="B26" s="84" t="s">
        <v>269</v>
      </c>
      <c r="C26" s="85" t="s">
        <v>270</v>
      </c>
      <c r="D26" s="86">
        <f>+'Inv. FINANC'!G19+'Inv. FINANC'!G26+'Inv. FINANC'!G38+'Inv. FINANC'!G45</f>
        <v>0</v>
      </c>
    </row>
    <row r="27" spans="2:4" ht="12.75" hidden="1">
      <c r="B27" s="84" t="s">
        <v>271</v>
      </c>
      <c r="C27" s="85" t="s">
        <v>272</v>
      </c>
      <c r="D27" s="86">
        <f>+'Deuda a L.P.'!K29</f>
        <v>0</v>
      </c>
    </row>
    <row r="28" spans="2:4" ht="12.75" hidden="1">
      <c r="B28" s="87"/>
      <c r="C28" s="88"/>
      <c r="D28" s="89"/>
    </row>
    <row r="29" spans="2:4" ht="12.75" hidden="1">
      <c r="B29" s="90" t="s">
        <v>273</v>
      </c>
      <c r="C29" s="91"/>
      <c r="D29" s="96">
        <f>SUM(D26:D27)</f>
        <v>0</v>
      </c>
    </row>
    <row r="30" spans="2:4" ht="12.75" hidden="1">
      <c r="B30" s="97"/>
      <c r="C30" s="98"/>
      <c r="D30" s="99"/>
    </row>
    <row r="31" spans="2:4" ht="12.75" hidden="1">
      <c r="B31" s="342"/>
      <c r="C31" s="153"/>
      <c r="D31" s="343"/>
    </row>
    <row r="32" spans="2:4" ht="12.75" hidden="1">
      <c r="B32" s="103"/>
      <c r="C32" s="106" t="s">
        <v>274</v>
      </c>
      <c r="D32" s="107">
        <f>D17+D23+D29</f>
        <v>381758.18</v>
      </c>
    </row>
    <row r="33" spans="2:4" ht="13.5" hidden="1" thickBot="1">
      <c r="B33" s="122"/>
      <c r="C33" s="161"/>
      <c r="D33" s="124"/>
    </row>
    <row r="34" spans="3:4" ht="12.75" hidden="1">
      <c r="C34" s="112"/>
      <c r="D34" s="76"/>
    </row>
    <row r="35" ht="12.75" hidden="1"/>
    <row r="36" ht="13.5" hidden="1" thickBot="1"/>
    <row r="37" spans="2:4" ht="13.5" customHeight="1" hidden="1">
      <c r="B37" s="641" t="s">
        <v>252</v>
      </c>
      <c r="C37" s="930"/>
      <c r="D37" s="933"/>
    </row>
    <row r="38" spans="2:4" ht="12.75" customHeight="1" hidden="1" thickBot="1">
      <c r="B38" s="931"/>
      <c r="C38" s="932"/>
      <c r="D38" s="934"/>
    </row>
    <row r="39" spans="2:7" ht="13.5" hidden="1" thickBot="1">
      <c r="B39" s="97"/>
      <c r="C39" s="117"/>
      <c r="D39" s="99"/>
      <c r="G39" s="154"/>
    </row>
    <row r="40" spans="2:4" ht="12.75" hidden="1">
      <c r="B40" s="84" t="s">
        <v>253</v>
      </c>
      <c r="C40" s="155" t="s">
        <v>277</v>
      </c>
      <c r="D40" s="126">
        <f>3!D46</f>
        <v>117504.39</v>
      </c>
    </row>
    <row r="41" spans="2:4" ht="12.75" hidden="1">
      <c r="B41" s="84" t="s">
        <v>255</v>
      </c>
      <c r="C41" s="155" t="s">
        <v>278</v>
      </c>
      <c r="D41" s="126">
        <f>3!D47</f>
        <v>136653.45</v>
      </c>
    </row>
    <row r="42" spans="2:4" ht="12.75" hidden="1">
      <c r="B42" s="84" t="s">
        <v>257</v>
      </c>
      <c r="C42" s="155" t="s">
        <v>279</v>
      </c>
      <c r="D42" s="126">
        <f>'[1]PRESUPUESTO CPYG'!D47</f>
        <v>0</v>
      </c>
    </row>
    <row r="43" spans="2:4" ht="12.75" hidden="1">
      <c r="B43" s="84" t="s">
        <v>259</v>
      </c>
      <c r="C43" s="155" t="s">
        <v>280</v>
      </c>
      <c r="D43" s="126">
        <v>0</v>
      </c>
    </row>
    <row r="44" spans="2:4" ht="12.75" hidden="1">
      <c r="B44" s="97"/>
      <c r="C44" s="117"/>
      <c r="D44" s="126"/>
    </row>
    <row r="45" spans="2:4" ht="12.75" hidden="1">
      <c r="B45" s="90" t="s">
        <v>281</v>
      </c>
      <c r="C45" s="156"/>
      <c r="D45" s="96">
        <f>SUM(D40:D43)</f>
        <v>254157.84000000003</v>
      </c>
    </row>
    <row r="46" spans="2:4" ht="12.75" hidden="1">
      <c r="B46" s="93"/>
      <c r="C46" s="157"/>
      <c r="D46" s="127"/>
    </row>
    <row r="47" spans="2:4" ht="12.75" hidden="1">
      <c r="B47" s="97"/>
      <c r="C47" s="117"/>
      <c r="D47" s="99"/>
    </row>
    <row r="48" spans="2:4" ht="12.75" hidden="1">
      <c r="B48" s="84" t="s">
        <v>264</v>
      </c>
      <c r="C48" s="155" t="s">
        <v>282</v>
      </c>
      <c r="D48" s="126">
        <f>'[1]Inv. NO FIN'!D21+'[1]Inv. NO FIN'!F21</f>
        <v>0</v>
      </c>
    </row>
    <row r="49" spans="2:4" ht="12.75" hidden="1">
      <c r="B49" s="84" t="s">
        <v>266</v>
      </c>
      <c r="C49" s="155" t="s">
        <v>283</v>
      </c>
      <c r="D49" s="126">
        <v>0</v>
      </c>
    </row>
    <row r="50" spans="2:4" ht="12.75" hidden="1">
      <c r="B50" s="97"/>
      <c r="C50" s="117"/>
      <c r="D50" s="99"/>
    </row>
    <row r="51" spans="2:4" ht="12.75" hidden="1">
      <c r="B51" s="90" t="s">
        <v>284</v>
      </c>
      <c r="C51" s="156"/>
      <c r="D51" s="96">
        <f>SUM(D48:D49)</f>
        <v>0</v>
      </c>
    </row>
    <row r="52" spans="2:4" ht="12.75" hidden="1">
      <c r="B52" s="93"/>
      <c r="C52" s="157"/>
      <c r="D52" s="127"/>
    </row>
    <row r="53" spans="2:4" ht="12.75" hidden="1">
      <c r="B53" s="97"/>
      <c r="C53" s="117"/>
      <c r="D53" s="99"/>
    </row>
    <row r="54" spans="2:4" ht="12.75" hidden="1">
      <c r="B54" s="84" t="s">
        <v>269</v>
      </c>
      <c r="C54" s="155" t="s">
        <v>285</v>
      </c>
      <c r="D54" s="126">
        <f>'[1]Inv. FIN'!F14+'[1]Inv. FIN'!F21+'[1]Inv. FIN'!F33+'[1]Inv. FIN'!F40</f>
        <v>0</v>
      </c>
    </row>
    <row r="55" spans="2:4" ht="12.75" hidden="1">
      <c r="B55" s="84" t="s">
        <v>271</v>
      </c>
      <c r="C55" s="155" t="s">
        <v>286</v>
      </c>
      <c r="D55" s="126">
        <f>'[1]Deuda L.P.'!M24</f>
        <v>0</v>
      </c>
    </row>
    <row r="56" spans="2:4" ht="12.75" hidden="1">
      <c r="B56" s="97"/>
      <c r="C56" s="117"/>
      <c r="D56" s="99"/>
    </row>
    <row r="57" spans="2:4" ht="12.75" hidden="1">
      <c r="B57" s="90" t="s">
        <v>287</v>
      </c>
      <c r="C57" s="156"/>
      <c r="D57" s="96">
        <f>SUM(D54:D55)</f>
        <v>0</v>
      </c>
    </row>
    <row r="58" spans="2:4" ht="13.5" hidden="1" thickBot="1">
      <c r="B58" s="128"/>
      <c r="C58" s="158"/>
      <c r="D58" s="130"/>
    </row>
    <row r="59" spans="2:4" ht="13.5" hidden="1" thickTop="1">
      <c r="B59" s="119"/>
      <c r="C59" s="159"/>
      <c r="D59" s="121"/>
    </row>
    <row r="60" spans="2:4" ht="12.75" hidden="1">
      <c r="B60" s="103"/>
      <c r="C60" s="160" t="s">
        <v>304</v>
      </c>
      <c r="D60" s="107">
        <f>D45+D51+D57</f>
        <v>254157.84000000003</v>
      </c>
    </row>
    <row r="61" spans="2:4" ht="13.5" hidden="1" thickBot="1">
      <c r="B61" s="122"/>
      <c r="C61" s="123"/>
      <c r="D61" s="124"/>
    </row>
    <row r="62" spans="3:4" ht="12.75" hidden="1">
      <c r="C62" s="132"/>
      <c r="D62" s="76"/>
    </row>
  </sheetData>
  <sheetProtection password="CF7A" sheet="1" objects="1" scenarios="1" selectLockedCells="1" selectUnlockedCells="1"/>
  <mergeCells count="7">
    <mergeCell ref="B37:C38"/>
    <mergeCell ref="D37:D38"/>
    <mergeCell ref="B2:D2"/>
    <mergeCell ref="B4:D4"/>
    <mergeCell ref="B6:D6"/>
    <mergeCell ref="B8:C9"/>
    <mergeCell ref="D8:D9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r:id="rId1"/>
  <headerFooter alignWithMargins="0">
    <oddFooter>&amp;L&amp;8Plaza de España, 1
38003 Santa Cruz de Tenerife
Teléfono: 901 501 901
www. tenerife.es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51.8515625" style="540" customWidth="1"/>
    <col min="2" max="2" width="18.28125" style="540" customWidth="1"/>
    <col min="3" max="4" width="19.421875" style="540" customWidth="1"/>
    <col min="5" max="5" width="18.421875" style="540" customWidth="1"/>
    <col min="6" max="16384" width="11.421875" style="540" customWidth="1"/>
  </cols>
  <sheetData>
    <row r="1" spans="1:5" ht="12.75">
      <c r="A1" s="516"/>
      <c r="B1" s="514" t="s">
        <v>524</v>
      </c>
      <c r="C1" s="516"/>
      <c r="D1" s="516"/>
      <c r="E1" s="516"/>
    </row>
    <row r="2" spans="1:5" ht="12.75">
      <c r="A2" s="516"/>
      <c r="B2" s="515" t="s">
        <v>525</v>
      </c>
      <c r="C2" s="516"/>
      <c r="D2" s="516"/>
      <c r="E2" s="516"/>
    </row>
    <row r="3" spans="1:5" ht="12.75">
      <c r="A3" s="516"/>
      <c r="B3" s="516"/>
      <c r="C3" s="516"/>
      <c r="D3" s="516"/>
      <c r="E3" s="516"/>
    </row>
    <row r="4" spans="1:4" ht="12.75">
      <c r="A4" s="516" t="s">
        <v>526</v>
      </c>
      <c r="B4" s="516"/>
      <c r="C4" s="517">
        <v>42339</v>
      </c>
      <c r="D4" s="516"/>
    </row>
    <row r="5" spans="1:4" ht="12.75">
      <c r="A5" s="516" t="s">
        <v>527</v>
      </c>
      <c r="B5" s="516"/>
      <c r="C5" s="518" t="s">
        <v>528</v>
      </c>
      <c r="D5" s="516"/>
    </row>
    <row r="6" ht="13.5" thickBot="1"/>
    <row r="7" spans="1:5" ht="24.75" customHeight="1">
      <c r="A7" s="638" t="str">
        <f>PyG!A8</f>
        <v>FUNDACIÓN CANARIA PARA EL AVANCE DE LA BIOMEDICINA Y LA BIOTECNOLOGÍA</v>
      </c>
      <c r="B7" s="639"/>
      <c r="C7" s="639"/>
      <c r="D7" s="639"/>
      <c r="E7" s="640"/>
    </row>
    <row r="8" spans="1:5" ht="24.75" customHeight="1">
      <c r="A8" s="541"/>
      <c r="B8" s="542"/>
      <c r="C8" s="542"/>
      <c r="D8" s="542"/>
      <c r="E8" s="543"/>
    </row>
    <row r="9" spans="1:5" ht="15" customHeight="1">
      <c r="A9" s="544" t="s">
        <v>575</v>
      </c>
      <c r="B9" s="542"/>
      <c r="C9" s="542"/>
      <c r="D9" s="542"/>
      <c r="E9" s="543"/>
    </row>
    <row r="10" spans="1:5" ht="15" customHeight="1">
      <c r="A10" s="545"/>
      <c r="B10" s="546"/>
      <c r="C10" s="542"/>
      <c r="D10" s="542"/>
      <c r="E10" s="543"/>
    </row>
    <row r="11" spans="1:5" ht="28.5" customHeight="1">
      <c r="A11" s="547" t="s">
        <v>559</v>
      </c>
      <c r="B11" s="548" t="s">
        <v>560</v>
      </c>
      <c r="C11" s="549" t="s">
        <v>576</v>
      </c>
      <c r="D11" s="549" t="s">
        <v>562</v>
      </c>
      <c r="E11" s="550" t="s">
        <v>563</v>
      </c>
    </row>
    <row r="12" spans="1:5" ht="15" customHeight="1">
      <c r="A12" s="545" t="s">
        <v>606</v>
      </c>
      <c r="B12" s="574">
        <v>1</v>
      </c>
      <c r="C12" s="552"/>
      <c r="D12" s="553" t="s">
        <v>607</v>
      </c>
      <c r="E12" s="554"/>
    </row>
    <row r="13" spans="1:5" ht="15" customHeight="1">
      <c r="A13" s="545"/>
      <c r="B13" s="551"/>
      <c r="C13" s="555"/>
      <c r="D13" s="556"/>
      <c r="E13" s="557"/>
    </row>
    <row r="14" spans="1:5" ht="15" customHeight="1">
      <c r="A14" s="545"/>
      <c r="B14" s="551"/>
      <c r="C14" s="555"/>
      <c r="D14" s="556"/>
      <c r="E14" s="557"/>
    </row>
    <row r="15" spans="1:5" ht="15" customHeight="1">
      <c r="A15" s="545"/>
      <c r="B15" s="542"/>
      <c r="C15" s="555"/>
      <c r="D15" s="556"/>
      <c r="E15" s="557"/>
    </row>
    <row r="16" spans="1:5" ht="15" customHeight="1">
      <c r="A16" s="545"/>
      <c r="B16" s="546"/>
      <c r="C16" s="555"/>
      <c r="D16" s="556"/>
      <c r="E16" s="557"/>
    </row>
    <row r="17" spans="1:5" ht="15" customHeight="1">
      <c r="A17" s="558"/>
      <c r="B17" s="542"/>
      <c r="C17" s="555"/>
      <c r="D17" s="556"/>
      <c r="E17" s="557"/>
    </row>
    <row r="18" spans="1:5" ht="15" customHeight="1">
      <c r="A18" s="544" t="s">
        <v>564</v>
      </c>
      <c r="B18" s="542"/>
      <c r="C18" s="542"/>
      <c r="D18" s="556"/>
      <c r="E18" s="557"/>
    </row>
    <row r="19" spans="1:5" ht="15" customHeight="1">
      <c r="A19" s="558"/>
      <c r="B19" s="542"/>
      <c r="C19" s="542"/>
      <c r="D19" s="542"/>
      <c r="E19" s="543"/>
    </row>
    <row r="20" spans="1:5" ht="28.5" customHeight="1">
      <c r="A20" s="547" t="s">
        <v>565</v>
      </c>
      <c r="B20" s="548" t="s">
        <v>560</v>
      </c>
      <c r="C20" s="548" t="s">
        <v>561</v>
      </c>
      <c r="D20" s="548" t="s">
        <v>562</v>
      </c>
      <c r="E20" s="550" t="s">
        <v>566</v>
      </c>
    </row>
    <row r="21" spans="1:5" ht="15" customHeight="1">
      <c r="A21" s="545"/>
      <c r="B21" s="551"/>
      <c r="C21" s="542"/>
      <c r="D21" s="542"/>
      <c r="E21" s="543"/>
    </row>
    <row r="22" spans="1:5" ht="15" customHeight="1">
      <c r="A22" s="545"/>
      <c r="B22" s="551"/>
      <c r="C22" s="542"/>
      <c r="D22" s="542"/>
      <c r="E22" s="543"/>
    </row>
    <row r="23" spans="1:5" ht="15" customHeight="1">
      <c r="A23" s="545"/>
      <c r="B23" s="551"/>
      <c r="C23" s="542"/>
      <c r="D23" s="542"/>
      <c r="E23" s="543"/>
    </row>
    <row r="24" spans="1:5" ht="15" customHeight="1">
      <c r="A24" s="545"/>
      <c r="B24" s="551"/>
      <c r="C24" s="542"/>
      <c r="D24" s="542"/>
      <c r="E24" s="543"/>
    </row>
    <row r="25" spans="1:5" ht="15" customHeight="1">
      <c r="A25" s="545"/>
      <c r="B25" s="546"/>
      <c r="C25" s="542"/>
      <c r="D25" s="542"/>
      <c r="E25" s="543"/>
    </row>
    <row r="26" spans="1:5" ht="15" customHeight="1">
      <c r="A26" s="545"/>
      <c r="B26" s="546"/>
      <c r="C26" s="542"/>
      <c r="D26" s="542"/>
      <c r="E26" s="543"/>
    </row>
    <row r="27" spans="1:5" ht="15" customHeight="1">
      <c r="A27" s="558"/>
      <c r="B27" s="542"/>
      <c r="C27" s="542"/>
      <c r="D27" s="542"/>
      <c r="E27" s="543"/>
    </row>
    <row r="28" spans="1:5" ht="15" customHeight="1">
      <c r="A28" s="545"/>
      <c r="B28" s="546"/>
      <c r="C28" s="542"/>
      <c r="D28" s="542"/>
      <c r="E28" s="543"/>
    </row>
    <row r="29" spans="1:5" ht="15" customHeight="1">
      <c r="A29" s="545"/>
      <c r="B29" s="546"/>
      <c r="C29" s="542"/>
      <c r="D29" s="542"/>
      <c r="E29" s="543"/>
    </row>
    <row r="30" spans="1:5" ht="15" customHeight="1">
      <c r="A30" s="544" t="s">
        <v>567</v>
      </c>
      <c r="B30" s="542"/>
      <c r="C30" s="542"/>
      <c r="D30" s="542"/>
      <c r="E30" s="543"/>
    </row>
    <row r="31" spans="1:5" ht="15" customHeight="1">
      <c r="A31" s="544"/>
      <c r="B31" s="542"/>
      <c r="C31" s="542"/>
      <c r="D31" s="542"/>
      <c r="E31" s="543"/>
    </row>
    <row r="32" spans="1:5" ht="29.25" customHeight="1">
      <c r="A32" s="559" t="s">
        <v>568</v>
      </c>
      <c r="B32" s="560" t="s">
        <v>569</v>
      </c>
      <c r="C32" s="561" t="s">
        <v>570</v>
      </c>
      <c r="D32" s="542"/>
      <c r="E32" s="543"/>
    </row>
    <row r="33" spans="1:5" ht="16.5" customHeight="1">
      <c r="A33" s="545" t="s">
        <v>610</v>
      </c>
      <c r="B33" s="563" t="s">
        <v>571</v>
      </c>
      <c r="C33" s="564"/>
      <c r="D33" s="542"/>
      <c r="E33" s="543"/>
    </row>
    <row r="34" spans="1:5" ht="15" customHeight="1">
      <c r="A34" s="545" t="s">
        <v>611</v>
      </c>
      <c r="B34" s="563" t="s">
        <v>572</v>
      </c>
      <c r="C34" s="564"/>
      <c r="D34" s="542"/>
      <c r="E34" s="543"/>
    </row>
    <row r="35" spans="1:5" ht="15" customHeight="1">
      <c r="A35" s="545" t="s">
        <v>612</v>
      </c>
      <c r="B35" s="563" t="s">
        <v>573</v>
      </c>
      <c r="C35" s="564"/>
      <c r="D35" s="542"/>
      <c r="E35" s="543"/>
    </row>
    <row r="36" spans="1:5" ht="15" customHeight="1">
      <c r="A36" s="545" t="s">
        <v>613</v>
      </c>
      <c r="B36" s="546" t="s">
        <v>608</v>
      </c>
      <c r="C36" s="565"/>
      <c r="D36" s="542"/>
      <c r="E36" s="543"/>
    </row>
    <row r="37" spans="1:5" ht="15" customHeight="1">
      <c r="A37" s="545" t="s">
        <v>614</v>
      </c>
      <c r="B37" s="546" t="s">
        <v>609</v>
      </c>
      <c r="C37" s="564"/>
      <c r="D37" s="542"/>
      <c r="E37" s="543"/>
    </row>
    <row r="38" spans="1:5" ht="15" customHeight="1">
      <c r="A38" s="562"/>
      <c r="B38" s="563"/>
      <c r="C38" s="564"/>
      <c r="D38" s="542"/>
      <c r="E38" s="543"/>
    </row>
    <row r="39" spans="1:5" ht="15" customHeight="1">
      <c r="A39" s="562"/>
      <c r="B39" s="563"/>
      <c r="C39" s="564"/>
      <c r="D39" s="542"/>
      <c r="E39" s="543"/>
    </row>
    <row r="40" spans="1:5" ht="15" customHeight="1">
      <c r="A40" s="562"/>
      <c r="B40" s="563"/>
      <c r="C40" s="564"/>
      <c r="D40" s="542"/>
      <c r="E40" s="543"/>
    </row>
    <row r="41" spans="1:5" ht="15" customHeight="1">
      <c r="A41" s="562"/>
      <c r="B41" s="563"/>
      <c r="C41" s="566"/>
      <c r="D41" s="542"/>
      <c r="E41" s="543"/>
    </row>
    <row r="42" spans="1:5" ht="15" customHeight="1">
      <c r="A42" s="562"/>
      <c r="B42" s="563"/>
      <c r="C42" s="542"/>
      <c r="D42" s="542"/>
      <c r="E42" s="543"/>
    </row>
    <row r="43" spans="1:5" ht="15" customHeight="1">
      <c r="A43" s="558"/>
      <c r="B43" s="542"/>
      <c r="C43" s="542"/>
      <c r="D43" s="542"/>
      <c r="E43" s="543"/>
    </row>
    <row r="44" spans="1:5" ht="15" customHeight="1">
      <c r="A44" s="567" t="s">
        <v>574</v>
      </c>
      <c r="B44" s="568"/>
      <c r="C44" s="568"/>
      <c r="D44" s="542"/>
      <c r="E44" s="543"/>
    </row>
    <row r="45" spans="1:5" ht="15" customHeight="1">
      <c r="A45" s="558"/>
      <c r="B45" s="542"/>
      <c r="C45" s="542"/>
      <c r="D45" s="542"/>
      <c r="E45" s="543"/>
    </row>
    <row r="46" spans="1:5" ht="15" customHeight="1">
      <c r="A46" s="559" t="s">
        <v>568</v>
      </c>
      <c r="B46" s="563"/>
      <c r="C46" s="542"/>
      <c r="D46" s="542"/>
      <c r="E46" s="543"/>
    </row>
    <row r="47" spans="1:5" ht="15" customHeight="1">
      <c r="A47" s="558" t="s">
        <v>615</v>
      </c>
      <c r="B47" s="542"/>
      <c r="C47" s="542"/>
      <c r="D47" s="542"/>
      <c r="E47" s="543"/>
    </row>
    <row r="48" spans="1:5" ht="13.5" customHeight="1">
      <c r="A48" s="558"/>
      <c r="B48" s="542"/>
      <c r="C48" s="542"/>
      <c r="D48" s="542"/>
      <c r="E48" s="543"/>
    </row>
    <row r="49" spans="1:5" ht="13.5" customHeight="1" thickBot="1">
      <c r="A49" s="569"/>
      <c r="B49" s="570"/>
      <c r="C49" s="570"/>
      <c r="D49" s="570"/>
      <c r="E49" s="571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F101"/>
  <sheetViews>
    <sheetView zoomScalePageLayoutView="0" workbookViewId="0" topLeftCell="A65536">
      <selection activeCell="G4" sqref="G4"/>
    </sheetView>
  </sheetViews>
  <sheetFormatPr defaultColWidth="11.421875" defaultRowHeight="12.75" zeroHeight="1"/>
  <cols>
    <col min="1" max="1" width="5.140625" style="76" customWidth="1"/>
    <col min="2" max="2" width="5.8515625" style="76" customWidth="1"/>
    <col min="3" max="3" width="49.7109375" style="76" customWidth="1"/>
    <col min="4" max="4" width="16.7109375" style="80" customWidth="1"/>
    <col min="5" max="5" width="11.421875" style="76" customWidth="1"/>
    <col min="6" max="6" width="13.7109375" style="76" customWidth="1"/>
    <col min="7" max="16384" width="11.421875" style="76" customWidth="1"/>
  </cols>
  <sheetData>
    <row r="2" spans="2:6" ht="12.75" hidden="1">
      <c r="B2" s="647" t="str">
        <f>COMPROBACIÓN!B7</f>
        <v>ESTRUCTURA PRESUPUESTARIA: PRESUPUESTOS 2016</v>
      </c>
      <c r="C2" s="647"/>
      <c r="D2" s="647"/>
      <c r="E2" s="78"/>
      <c r="F2" s="78"/>
    </row>
    <row r="3" spans="2:6" ht="13.5" hidden="1" thickBot="1">
      <c r="B3" s="77"/>
      <c r="C3" s="77"/>
      <c r="D3" s="77"/>
      <c r="E3" s="78"/>
      <c r="F3" s="78"/>
    </row>
    <row r="4" spans="2:6" ht="18" customHeight="1" hidden="1" thickBot="1">
      <c r="B4" s="629" t="str">
        <f>PyG!A8</f>
        <v>FUNDACIÓN CANARIA PARA EL AVANCE DE LA BIOMEDICINA Y LA BIOTECNOLOGÍA</v>
      </c>
      <c r="C4" s="625"/>
      <c r="D4" s="626"/>
      <c r="E4" s="78"/>
      <c r="F4" s="78"/>
    </row>
    <row r="5" spans="2:6" ht="13.5" hidden="1" thickBot="1">
      <c r="B5" s="79"/>
      <c r="C5" s="79"/>
      <c r="E5" s="78"/>
      <c r="F5" s="78"/>
    </row>
    <row r="6" spans="2:4" ht="18.75" customHeight="1" hidden="1" thickBot="1">
      <c r="B6" s="627" t="s">
        <v>251</v>
      </c>
      <c r="C6" s="625"/>
      <c r="D6" s="626"/>
    </row>
    <row r="7" ht="15" customHeight="1" hidden="1" thickBot="1"/>
    <row r="8" spans="2:4" ht="12.75" hidden="1">
      <c r="B8" s="641" t="s">
        <v>252</v>
      </c>
      <c r="C8" s="642"/>
      <c r="D8" s="622"/>
    </row>
    <row r="9" spans="2:4" ht="6" customHeight="1" hidden="1">
      <c r="B9" s="628"/>
      <c r="C9" s="621"/>
      <c r="D9" s="623"/>
    </row>
    <row r="10" spans="2:4" ht="12.75" customHeight="1" hidden="1">
      <c r="B10" s="81"/>
      <c r="C10" s="82"/>
      <c r="D10" s="83"/>
    </row>
    <row r="11" spans="2:4" ht="12.75" hidden="1">
      <c r="B11" s="84" t="s">
        <v>253</v>
      </c>
      <c r="C11" s="85" t="s">
        <v>254</v>
      </c>
      <c r="D11" s="86">
        <v>0</v>
      </c>
    </row>
    <row r="12" spans="2:4" ht="12.75" hidden="1">
      <c r="B12" s="84" t="s">
        <v>255</v>
      </c>
      <c r="C12" s="85" t="s">
        <v>256</v>
      </c>
      <c r="D12" s="86">
        <v>0</v>
      </c>
    </row>
    <row r="13" spans="2:4" ht="12.75" hidden="1">
      <c r="B13" s="84" t="s">
        <v>257</v>
      </c>
      <c r="C13" s="85" t="s">
        <v>258</v>
      </c>
      <c r="D13" s="86">
        <f>+PyG!D18+PyG!D27</f>
        <v>125500</v>
      </c>
    </row>
    <row r="14" spans="2:4" ht="12.75" hidden="1">
      <c r="B14" s="84" t="s">
        <v>259</v>
      </c>
      <c r="C14" s="85" t="s">
        <v>260</v>
      </c>
      <c r="D14" s="86">
        <f>+PyG!D12</f>
        <v>132773.18</v>
      </c>
    </row>
    <row r="15" spans="2:4" ht="12.75" hidden="1">
      <c r="B15" s="84" t="s">
        <v>261</v>
      </c>
      <c r="C15" s="85" t="s">
        <v>262</v>
      </c>
      <c r="D15" s="86">
        <f>+PyG!D46</f>
        <v>38</v>
      </c>
    </row>
    <row r="16" spans="2:4" ht="12.75" hidden="1">
      <c r="B16" s="87"/>
      <c r="C16" s="88"/>
      <c r="D16" s="89"/>
    </row>
    <row r="17" spans="2:4" ht="12.75" hidden="1">
      <c r="B17" s="90" t="s">
        <v>263</v>
      </c>
      <c r="C17" s="91"/>
      <c r="D17" s="92">
        <f>SUM(D11:D15)</f>
        <v>258311.18</v>
      </c>
    </row>
    <row r="18" spans="2:4" ht="12.75" hidden="1">
      <c r="B18" s="93"/>
      <c r="C18" s="94"/>
      <c r="D18" s="95"/>
    </row>
    <row r="19" spans="2:4" ht="12.75" hidden="1">
      <c r="B19" s="87"/>
      <c r="C19" s="88"/>
      <c r="D19" s="89"/>
    </row>
    <row r="20" spans="2:4" ht="12.75" hidden="1">
      <c r="B20" s="84" t="s">
        <v>264</v>
      </c>
      <c r="C20" s="85" t="s">
        <v>265</v>
      </c>
      <c r="D20" s="89">
        <v>0</v>
      </c>
    </row>
    <row r="21" spans="2:4" ht="12.75" hidden="1">
      <c r="B21" s="84" t="s">
        <v>266</v>
      </c>
      <c r="C21" s="85" t="s">
        <v>267</v>
      </c>
      <c r="D21" s="89">
        <v>0</v>
      </c>
    </row>
    <row r="22" spans="2:4" ht="12.75" hidden="1">
      <c r="B22" s="87"/>
      <c r="C22" s="88"/>
      <c r="D22" s="89"/>
    </row>
    <row r="23" spans="2:4" ht="12.75" hidden="1">
      <c r="B23" s="90" t="s">
        <v>268</v>
      </c>
      <c r="C23" s="91"/>
      <c r="D23" s="92">
        <f>SUM(D20:D21)</f>
        <v>0</v>
      </c>
    </row>
    <row r="24" spans="2:4" ht="12.75" hidden="1">
      <c r="B24" s="93"/>
      <c r="C24" s="94"/>
      <c r="D24" s="95"/>
    </row>
    <row r="25" spans="2:4" ht="12.75" hidden="1">
      <c r="B25" s="87"/>
      <c r="C25" s="88"/>
      <c r="D25" s="89"/>
    </row>
    <row r="26" spans="2:4" ht="12.75" hidden="1">
      <c r="B26" s="84" t="s">
        <v>269</v>
      </c>
      <c r="C26" s="85" t="s">
        <v>270</v>
      </c>
      <c r="D26" s="86">
        <v>0</v>
      </c>
    </row>
    <row r="27" spans="2:4" ht="12.75" hidden="1">
      <c r="B27" s="84" t="s">
        <v>271</v>
      </c>
      <c r="C27" s="85" t="s">
        <v>272</v>
      </c>
      <c r="D27" s="86">
        <v>0</v>
      </c>
    </row>
    <row r="28" spans="2:4" ht="12.75" hidden="1">
      <c r="B28" s="87"/>
      <c r="C28" s="88"/>
      <c r="D28" s="89"/>
    </row>
    <row r="29" spans="2:4" ht="12.75" hidden="1">
      <c r="B29" s="90" t="s">
        <v>273</v>
      </c>
      <c r="C29" s="91"/>
      <c r="D29" s="96">
        <f>SUM(D26:D27)</f>
        <v>0</v>
      </c>
    </row>
    <row r="30" spans="2:4" ht="13.5" hidden="1" thickBot="1">
      <c r="B30" s="97"/>
      <c r="C30" s="98"/>
      <c r="D30" s="99"/>
    </row>
    <row r="31" spans="2:4" ht="14.25" hidden="1" thickBot="1" thickTop="1">
      <c r="B31" s="100"/>
      <c r="C31" s="101"/>
      <c r="D31" s="102"/>
    </row>
    <row r="32" spans="2:4" ht="13.5" hidden="1" thickTop="1">
      <c r="B32" s="103"/>
      <c r="C32" s="104"/>
      <c r="D32" s="105"/>
    </row>
    <row r="33" spans="2:4" ht="12.75" hidden="1">
      <c r="B33" s="103"/>
      <c r="C33" s="106" t="s">
        <v>274</v>
      </c>
      <c r="D33" s="107">
        <f>+D29+D23+D17</f>
        <v>258311.18</v>
      </c>
    </row>
    <row r="34" spans="2:4" ht="13.5" hidden="1" thickBot="1">
      <c r="B34" s="108"/>
      <c r="C34" s="109"/>
      <c r="D34" s="110"/>
    </row>
    <row r="35" spans="2:4" ht="14.25" hidden="1" thickBot="1" thickTop="1">
      <c r="B35" s="111"/>
      <c r="C35" s="112"/>
      <c r="D35" s="113"/>
    </row>
    <row r="36" spans="2:4" ht="21" customHeight="1" hidden="1" thickBot="1" thickTop="1">
      <c r="B36" s="114"/>
      <c r="C36" s="115" t="s">
        <v>275</v>
      </c>
      <c r="D36" s="116">
        <f>+PyG!D63+PyG!D57+PyG!D44+PyG!D41+PyG!D38</f>
        <v>0</v>
      </c>
    </row>
    <row r="37" spans="2:4" ht="14.25" hidden="1" thickBot="1" thickTop="1">
      <c r="B37" s="97"/>
      <c r="C37" s="117"/>
      <c r="D37" s="118"/>
    </row>
    <row r="38" spans="2:4" ht="12.75" hidden="1">
      <c r="B38" s="119"/>
      <c r="C38" s="120"/>
      <c r="D38" s="121"/>
    </row>
    <row r="39" spans="2:4" ht="12.75" hidden="1">
      <c r="B39" s="628" t="s">
        <v>276</v>
      </c>
      <c r="C39" s="621"/>
      <c r="D39" s="107">
        <f>D33+D36</f>
        <v>258311.18</v>
      </c>
    </row>
    <row r="40" spans="2:4" ht="13.5" hidden="1" thickBot="1">
      <c r="B40" s="122"/>
      <c r="C40" s="123"/>
      <c r="D40" s="124"/>
    </row>
    <row r="41" ht="12.75" hidden="1"/>
    <row r="42" ht="13.5" hidden="1" thickBot="1"/>
    <row r="43" spans="2:4" ht="12.75" hidden="1">
      <c r="B43" s="641" t="s">
        <v>252</v>
      </c>
      <c r="C43" s="642"/>
      <c r="D43" s="645"/>
    </row>
    <row r="44" spans="2:4" ht="13.5" customHeight="1" hidden="1">
      <c r="B44" s="643"/>
      <c r="C44" s="644"/>
      <c r="D44" s="646"/>
    </row>
    <row r="45" spans="2:4" ht="12.75" customHeight="1" hidden="1">
      <c r="B45" s="97"/>
      <c r="C45" s="98"/>
      <c r="D45" s="99"/>
    </row>
    <row r="46" spans="2:4" ht="12.75" hidden="1">
      <c r="B46" s="84" t="s">
        <v>253</v>
      </c>
      <c r="C46" s="125" t="s">
        <v>277</v>
      </c>
      <c r="D46" s="126">
        <f>-(PyG!D29+PyG!D30)</f>
        <v>117504.39</v>
      </c>
    </row>
    <row r="47" spans="2:4" ht="12.75" hidden="1">
      <c r="B47" s="84" t="s">
        <v>255</v>
      </c>
      <c r="C47" s="125" t="s">
        <v>278</v>
      </c>
      <c r="D47" s="126">
        <f>-(PyG!D26+PyG!D33+PyG!D34+PyG!D36+PyG!D66)</f>
        <v>136653.45</v>
      </c>
    </row>
    <row r="48" spans="2:4" ht="12.75" hidden="1">
      <c r="B48" s="84" t="s">
        <v>257</v>
      </c>
      <c r="C48" s="125" t="s">
        <v>279</v>
      </c>
      <c r="D48" s="126">
        <f>+PyG!D55+PyG!D54</f>
        <v>0</v>
      </c>
    </row>
    <row r="49" spans="2:4" ht="12.75" hidden="1">
      <c r="B49" s="84" t="s">
        <v>259</v>
      </c>
      <c r="C49" s="125" t="s">
        <v>280</v>
      </c>
      <c r="D49" s="126">
        <f>+PyG!D19</f>
        <v>0</v>
      </c>
    </row>
    <row r="50" spans="2:4" ht="12.75" hidden="1">
      <c r="B50" s="97"/>
      <c r="C50" s="98"/>
      <c r="D50" s="126"/>
    </row>
    <row r="51" spans="2:4" ht="12.75" hidden="1">
      <c r="B51" s="90" t="s">
        <v>281</v>
      </c>
      <c r="C51" s="91"/>
      <c r="D51" s="96">
        <f>SUM(D46:D49)</f>
        <v>254157.84000000003</v>
      </c>
    </row>
    <row r="52" spans="2:4" ht="12.75" hidden="1">
      <c r="B52" s="93"/>
      <c r="C52" s="94"/>
      <c r="D52" s="127"/>
    </row>
    <row r="53" spans="2:4" ht="12.75" hidden="1">
      <c r="B53" s="97"/>
      <c r="C53" s="98"/>
      <c r="D53" s="99"/>
    </row>
    <row r="54" spans="2:4" ht="12.75" hidden="1">
      <c r="B54" s="84" t="s">
        <v>264</v>
      </c>
      <c r="C54" s="125" t="s">
        <v>282</v>
      </c>
      <c r="D54" s="126">
        <v>0</v>
      </c>
    </row>
    <row r="55" spans="2:4" ht="12.75" hidden="1">
      <c r="B55" s="84" t="s">
        <v>266</v>
      </c>
      <c r="C55" s="125" t="s">
        <v>283</v>
      </c>
      <c r="D55" s="126">
        <v>0</v>
      </c>
    </row>
    <row r="56" spans="2:4" ht="12.75" hidden="1">
      <c r="B56" s="97"/>
      <c r="C56" s="98"/>
      <c r="D56" s="99"/>
    </row>
    <row r="57" spans="2:4" ht="12.75" hidden="1">
      <c r="B57" s="90" t="s">
        <v>284</v>
      </c>
      <c r="C57" s="91"/>
      <c r="D57" s="96">
        <f>SUM(D54:D55)</f>
        <v>0</v>
      </c>
    </row>
    <row r="58" spans="2:4" ht="12.75" hidden="1">
      <c r="B58" s="93"/>
      <c r="C58" s="94"/>
      <c r="D58" s="127"/>
    </row>
    <row r="59" spans="2:4" ht="12.75" hidden="1">
      <c r="B59" s="97"/>
      <c r="C59" s="98"/>
      <c r="D59" s="99"/>
    </row>
    <row r="60" spans="2:4" ht="12.75" hidden="1">
      <c r="B60" s="84" t="s">
        <v>269</v>
      </c>
      <c r="C60" s="125" t="s">
        <v>285</v>
      </c>
      <c r="D60" s="126">
        <v>0</v>
      </c>
    </row>
    <row r="61" spans="2:4" ht="12.75" hidden="1">
      <c r="B61" s="84" t="s">
        <v>271</v>
      </c>
      <c r="C61" s="125" t="s">
        <v>286</v>
      </c>
      <c r="D61" s="126">
        <v>0</v>
      </c>
    </row>
    <row r="62" spans="2:4" ht="12.75" hidden="1">
      <c r="B62" s="97"/>
      <c r="C62" s="98"/>
      <c r="D62" s="99"/>
    </row>
    <row r="63" spans="2:4" ht="12.75" hidden="1">
      <c r="B63" s="90" t="s">
        <v>287</v>
      </c>
      <c r="C63" s="91"/>
      <c r="D63" s="96">
        <f>SUM(D60:D61)</f>
        <v>0</v>
      </c>
    </row>
    <row r="64" spans="2:4" ht="13.5" hidden="1" thickBot="1">
      <c r="B64" s="128"/>
      <c r="C64" s="129"/>
      <c r="D64" s="130"/>
    </row>
    <row r="65" spans="2:4" ht="14.25" customHeight="1" hidden="1" thickBot="1" thickTop="1">
      <c r="B65" s="111"/>
      <c r="C65" s="112"/>
      <c r="D65" s="113"/>
    </row>
    <row r="66" spans="2:4" ht="14.25" customHeight="1" hidden="1">
      <c r="B66" s="119"/>
      <c r="C66" s="120"/>
      <c r="D66" s="121"/>
    </row>
    <row r="67" spans="2:4" ht="12.75" hidden="1">
      <c r="B67" s="103"/>
      <c r="C67" s="106" t="s">
        <v>288</v>
      </c>
      <c r="D67" s="107">
        <f>D51+D57+D63</f>
        <v>254157.84000000003</v>
      </c>
    </row>
    <row r="68" spans="2:4" ht="13.5" hidden="1" thickBot="1">
      <c r="B68" s="122"/>
      <c r="C68" s="123"/>
      <c r="D68" s="124"/>
    </row>
    <row r="69" spans="2:4" ht="13.5" hidden="1" thickBot="1">
      <c r="B69" s="131"/>
      <c r="C69" s="132"/>
      <c r="D69" s="133"/>
    </row>
    <row r="70" spans="2:4" ht="18" customHeight="1" hidden="1" thickBot="1" thickTop="1">
      <c r="B70" s="114"/>
      <c r="C70" s="115" t="s">
        <v>289</v>
      </c>
      <c r="D70" s="134">
        <f>-PyG!D37</f>
        <v>3306.98</v>
      </c>
    </row>
    <row r="71" spans="2:4" ht="14.25" customHeight="1" hidden="1" thickBot="1" thickTop="1">
      <c r="B71" s="97"/>
      <c r="C71" s="117"/>
      <c r="D71" s="118"/>
    </row>
    <row r="72" spans="2:4" ht="14.25" customHeight="1" hidden="1" thickTop="1">
      <c r="B72" s="135"/>
      <c r="C72" s="136"/>
      <c r="D72" s="137"/>
    </row>
    <row r="73" spans="2:4" ht="12.75" hidden="1">
      <c r="B73" s="628" t="s">
        <v>290</v>
      </c>
      <c r="C73" s="621"/>
      <c r="D73" s="107">
        <f>D67+D70</f>
        <v>257464.82000000004</v>
      </c>
    </row>
    <row r="74" spans="2:4" ht="13.5" hidden="1" thickBot="1">
      <c r="B74" s="122"/>
      <c r="C74" s="123"/>
      <c r="D74" s="124"/>
    </row>
    <row r="75" spans="2:3" ht="12.75" hidden="1">
      <c r="B75" s="112"/>
      <c r="C75" s="112"/>
    </row>
    <row r="76" spans="3:4" ht="12.75" hidden="1">
      <c r="C76" s="138" t="s">
        <v>291</v>
      </c>
      <c r="D76" s="139">
        <f>D39-D73</f>
        <v>846.3599999999569</v>
      </c>
    </row>
    <row r="77" ht="12.75" hidden="1"/>
    <row r="78" ht="12.75" hidden="1">
      <c r="D78" s="140"/>
    </row>
    <row r="79" ht="12.75" hidden="1">
      <c r="D79" s="140"/>
    </row>
    <row r="80" spans="2:4" ht="12.75" hidden="1">
      <c r="B80" s="141"/>
      <c r="C80" s="142" t="s">
        <v>292</v>
      </c>
      <c r="D80" s="143"/>
    </row>
    <row r="81" spans="3:4" ht="12.75" hidden="1">
      <c r="C81" s="144"/>
      <c r="D81" s="145"/>
    </row>
    <row r="82" spans="3:4" ht="12.75" hidden="1">
      <c r="C82" s="144"/>
      <c r="D82" s="145"/>
    </row>
    <row r="83" spans="3:4" ht="12.75" hidden="1">
      <c r="C83" s="146" t="s">
        <v>293</v>
      </c>
      <c r="D83" s="76"/>
    </row>
    <row r="84" spans="3:4" ht="12.75" hidden="1">
      <c r="C84" s="147" t="s">
        <v>294</v>
      </c>
      <c r="D84" s="76"/>
    </row>
    <row r="85" spans="3:4" ht="18" customHeight="1" hidden="1">
      <c r="C85" s="147" t="s">
        <v>295</v>
      </c>
      <c r="D85" s="76"/>
    </row>
    <row r="86" spans="3:4" ht="18" customHeight="1" hidden="1">
      <c r="C86" s="147" t="s">
        <v>296</v>
      </c>
      <c r="D86" s="76"/>
    </row>
    <row r="87" spans="3:4" ht="18" customHeight="1" hidden="1">
      <c r="C87" s="147" t="s">
        <v>297</v>
      </c>
      <c r="D87" s="76"/>
    </row>
    <row r="88" spans="3:4" ht="18" customHeight="1" hidden="1">
      <c r="C88" s="147" t="s">
        <v>298</v>
      </c>
      <c r="D88" s="76"/>
    </row>
    <row r="89" spans="3:4" ht="18" customHeight="1" hidden="1">
      <c r="C89" s="78" t="s">
        <v>299</v>
      </c>
      <c r="D89" s="76"/>
    </row>
    <row r="90" spans="3:4" ht="21" customHeight="1" hidden="1">
      <c r="C90" s="148"/>
      <c r="D90" s="76"/>
    </row>
    <row r="91" ht="12.75" hidden="1">
      <c r="D91" s="76"/>
    </row>
    <row r="92" ht="12.75" hidden="1">
      <c r="D92" s="76"/>
    </row>
    <row r="93" spans="3:4" ht="12.75" hidden="1">
      <c r="C93" s="149" t="s">
        <v>300</v>
      </c>
      <c r="D93" s="150">
        <f>SUM(D94:D101)</f>
        <v>0</v>
      </c>
    </row>
    <row r="94" spans="3:4" ht="12.75" hidden="1">
      <c r="C94" s="151" t="s">
        <v>87</v>
      </c>
      <c r="D94" s="150">
        <f>'[2]CPYG'!F71</f>
        <v>0</v>
      </c>
    </row>
    <row r="95" spans="3:4" ht="12.75" customHeight="1" hidden="1">
      <c r="C95" s="151" t="s">
        <v>88</v>
      </c>
      <c r="D95" s="152"/>
    </row>
    <row r="96" spans="3:4" ht="12.75" customHeight="1" hidden="1">
      <c r="C96" s="78" t="s">
        <v>301</v>
      </c>
      <c r="D96" s="150"/>
    </row>
    <row r="97" spans="3:4" ht="12.75" hidden="1">
      <c r="C97" s="78" t="s">
        <v>302</v>
      </c>
      <c r="D97" s="152"/>
    </row>
    <row r="98" spans="3:4" ht="12.75" hidden="1">
      <c r="C98" s="78" t="s">
        <v>303</v>
      </c>
      <c r="D98" s="150"/>
    </row>
    <row r="99" ht="12.75" hidden="1">
      <c r="D99" s="150"/>
    </row>
    <row r="100" spans="3:4" ht="12.75" hidden="1">
      <c r="C100" s="151" t="s">
        <v>87</v>
      </c>
      <c r="D100" s="150"/>
    </row>
    <row r="101" spans="3:4" ht="12.75" hidden="1">
      <c r="C101" s="151" t="s">
        <v>88</v>
      </c>
      <c r="D101" s="150">
        <f>'[2]CPYG'!F72</f>
        <v>0</v>
      </c>
    </row>
  </sheetData>
  <sheetProtection password="CF7A" sheet="1" objects="1" scenarios="1" selectLockedCells="1" selectUnlockedCells="1"/>
  <mergeCells count="9">
    <mergeCell ref="B43:C44"/>
    <mergeCell ref="D43:D44"/>
    <mergeCell ref="B73:C73"/>
    <mergeCell ref="B2:D2"/>
    <mergeCell ref="B4:D4"/>
    <mergeCell ref="B6:D6"/>
    <mergeCell ref="B8:C9"/>
    <mergeCell ref="D8:D9"/>
    <mergeCell ref="B39:C39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r:id="rId1"/>
  <headerFooter alignWithMargins="0">
    <oddFooter>&amp;L&amp;8Plaza de España, 1
38003 Santa Cruz de Tenerife
Teléfono: 901 501 901
www. 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8.28125" style="76" customWidth="1"/>
    <col min="2" max="2" width="8.421875" style="76" customWidth="1"/>
    <col min="3" max="3" width="44.421875" style="76" customWidth="1"/>
    <col min="4" max="4" width="16.7109375" style="80" customWidth="1"/>
    <col min="5" max="5" width="13.7109375" style="76" customWidth="1"/>
    <col min="6" max="16384" width="11.421875" style="76" customWidth="1"/>
  </cols>
  <sheetData>
    <row r="1" ht="12.75">
      <c r="C1" s="514" t="s">
        <v>524</v>
      </c>
    </row>
    <row r="2" ht="12.75">
      <c r="C2" s="515" t="s">
        <v>525</v>
      </c>
    </row>
    <row r="4" spans="2:4" ht="12.75">
      <c r="B4" s="516" t="s">
        <v>526</v>
      </c>
      <c r="D4" s="517">
        <v>42339</v>
      </c>
    </row>
    <row r="5" spans="2:4" ht="12.75">
      <c r="B5" s="516" t="s">
        <v>527</v>
      </c>
      <c r="D5" s="518" t="s">
        <v>528</v>
      </c>
    </row>
    <row r="6" ht="15" customHeight="1"/>
    <row r="7" spans="2:4" ht="15.75" customHeight="1">
      <c r="B7" s="647" t="s">
        <v>506</v>
      </c>
      <c r="C7" s="647"/>
      <c r="D7" s="647"/>
    </row>
    <row r="8" spans="2:4" ht="13.5" thickBot="1">
      <c r="B8" s="77"/>
      <c r="C8" s="77"/>
      <c r="D8" s="77"/>
    </row>
    <row r="9" spans="2:4" ht="37.5" customHeight="1" thickBot="1">
      <c r="B9" s="629" t="str">
        <f>PyG!A8</f>
        <v>FUNDACIÓN CANARIA PARA EL AVANCE DE LA BIOMEDICINA Y LA BIOTECNOLOGÍA</v>
      </c>
      <c r="C9" s="625"/>
      <c r="D9" s="626"/>
    </row>
    <row r="10" spans="2:3" ht="13.5" thickBot="1">
      <c r="B10" s="79"/>
      <c r="C10" s="79"/>
    </row>
    <row r="11" spans="2:4" ht="19.5" customHeight="1" thickBot="1">
      <c r="B11" s="627" t="s">
        <v>251</v>
      </c>
      <c r="C11" s="625"/>
      <c r="D11" s="626"/>
    </row>
    <row r="12" spans="2:3" ht="13.5" thickBot="1">
      <c r="B12" s="79"/>
      <c r="C12" s="79"/>
    </row>
    <row r="13" spans="2:4" ht="13.5" customHeight="1">
      <c r="B13" s="641" t="s">
        <v>252</v>
      </c>
      <c r="C13" s="642"/>
      <c r="D13" s="622"/>
    </row>
    <row r="14" spans="2:4" ht="12.75" customHeight="1">
      <c r="B14" s="628"/>
      <c r="C14" s="621"/>
      <c r="D14" s="623"/>
    </row>
    <row r="15" spans="2:4" ht="12.75">
      <c r="B15" s="81"/>
      <c r="C15" s="82"/>
      <c r="D15" s="83"/>
    </row>
    <row r="16" spans="2:4" ht="12.75">
      <c r="B16" s="84" t="s">
        <v>253</v>
      </c>
      <c r="C16" s="85" t="s">
        <v>254</v>
      </c>
      <c r="D16" s="86">
        <v>0</v>
      </c>
    </row>
    <row r="17" spans="2:4" ht="12.75">
      <c r="B17" s="84" t="s">
        <v>255</v>
      </c>
      <c r="C17" s="85" t="s">
        <v>256</v>
      </c>
      <c r="D17" s="86">
        <v>0</v>
      </c>
    </row>
    <row r="18" spans="2:4" ht="12.75">
      <c r="B18" s="84" t="s">
        <v>257</v>
      </c>
      <c r="C18" s="85" t="s">
        <v>258</v>
      </c>
      <c r="D18" s="86">
        <f>2!D13</f>
        <v>125500</v>
      </c>
    </row>
    <row r="19" spans="2:4" ht="12.75">
      <c r="B19" s="84" t="s">
        <v>259</v>
      </c>
      <c r="C19" s="85" t="s">
        <v>260</v>
      </c>
      <c r="D19" s="86">
        <f>2!D14</f>
        <v>132773.18</v>
      </c>
    </row>
    <row r="20" spans="2:4" ht="12.75">
      <c r="B20" s="84" t="s">
        <v>261</v>
      </c>
      <c r="C20" s="85" t="s">
        <v>262</v>
      </c>
      <c r="D20" s="86">
        <f>2!D15</f>
        <v>38</v>
      </c>
    </row>
    <row r="21" spans="2:4" ht="12.75">
      <c r="B21" s="87"/>
      <c r="C21" s="88"/>
      <c r="D21" s="89"/>
    </row>
    <row r="22" spans="2:4" ht="12.75">
      <c r="B22" s="583" t="s">
        <v>263</v>
      </c>
      <c r="C22" s="584"/>
      <c r="D22" s="585">
        <f>SUM(D16:D20)</f>
        <v>258311.18</v>
      </c>
    </row>
    <row r="23" spans="2:4" ht="12.75">
      <c r="B23" s="93"/>
      <c r="C23" s="94"/>
      <c r="D23" s="95"/>
    </row>
    <row r="24" spans="2:4" ht="12.75">
      <c r="B24" s="87"/>
      <c r="C24" s="88"/>
      <c r="D24" s="89"/>
    </row>
    <row r="25" spans="2:4" ht="12.75">
      <c r="B25" s="84" t="s">
        <v>264</v>
      </c>
      <c r="C25" s="85" t="s">
        <v>265</v>
      </c>
      <c r="D25" s="89">
        <f>2!D20</f>
        <v>0</v>
      </c>
    </row>
    <row r="26" spans="2:4" ht="12.75">
      <c r="B26" s="84" t="s">
        <v>266</v>
      </c>
      <c r="C26" s="85" t="s">
        <v>267</v>
      </c>
      <c r="D26" s="89">
        <f>2!D21</f>
        <v>123447</v>
      </c>
    </row>
    <row r="27" spans="2:4" ht="12.75">
      <c r="B27" s="87"/>
      <c r="C27" s="88"/>
      <c r="D27" s="89"/>
    </row>
    <row r="28" spans="2:4" ht="12.75">
      <c r="B28" s="583" t="s">
        <v>268</v>
      </c>
      <c r="C28" s="584"/>
      <c r="D28" s="585">
        <f>SUM(D25:D26)</f>
        <v>123447</v>
      </c>
    </row>
    <row r="29" spans="2:4" ht="12.75">
      <c r="B29" s="93"/>
      <c r="C29" s="94"/>
      <c r="D29" s="95"/>
    </row>
    <row r="30" spans="2:4" ht="12.75">
      <c r="B30" s="87"/>
      <c r="C30" s="88"/>
      <c r="D30" s="89"/>
    </row>
    <row r="31" spans="2:4" ht="12.75">
      <c r="B31" s="84" t="s">
        <v>269</v>
      </c>
      <c r="C31" s="85" t="s">
        <v>270</v>
      </c>
      <c r="D31" s="86">
        <f>2!D26</f>
        <v>0</v>
      </c>
    </row>
    <row r="32" spans="2:4" ht="12.75">
      <c r="B32" s="84" t="s">
        <v>271</v>
      </c>
      <c r="C32" s="85" t="s">
        <v>272</v>
      </c>
      <c r="D32" s="86">
        <f>2!D27</f>
        <v>0</v>
      </c>
    </row>
    <row r="33" spans="2:4" ht="12.75">
      <c r="B33" s="87"/>
      <c r="C33" s="88"/>
      <c r="D33" s="89"/>
    </row>
    <row r="34" spans="2:4" ht="12.75">
      <c r="B34" s="583" t="s">
        <v>273</v>
      </c>
      <c r="C34" s="584"/>
      <c r="D34" s="586">
        <f>SUM(D31:D32)</f>
        <v>0</v>
      </c>
    </row>
    <row r="35" spans="2:4" ht="13.5" thickBot="1">
      <c r="B35" s="97"/>
      <c r="C35" s="98"/>
      <c r="D35" s="99"/>
    </row>
    <row r="36" spans="2:4" ht="12.75">
      <c r="B36" s="119"/>
      <c r="C36" s="120"/>
      <c r="D36" s="121"/>
    </row>
    <row r="37" spans="2:4" ht="12.75">
      <c r="B37" s="103"/>
      <c r="C37" s="106" t="s">
        <v>274</v>
      </c>
      <c r="D37" s="107">
        <f>D22+D28+D34</f>
        <v>381758.18</v>
      </c>
    </row>
    <row r="38" spans="2:4" ht="13.5" thickBot="1">
      <c r="B38" s="122"/>
      <c r="C38" s="161"/>
      <c r="D38" s="124"/>
    </row>
    <row r="39" spans="2:4" ht="21" customHeight="1" thickBot="1">
      <c r="B39" s="162"/>
      <c r="C39" s="163" t="s">
        <v>305</v>
      </c>
      <c r="D39" s="164">
        <f>3!D36</f>
        <v>0</v>
      </c>
    </row>
    <row r="40" spans="2:4" ht="12.75">
      <c r="B40" s="119"/>
      <c r="C40" s="120"/>
      <c r="D40" s="121"/>
    </row>
    <row r="41" spans="2:4" ht="12.75">
      <c r="B41" s="103"/>
      <c r="C41" s="106" t="s">
        <v>274</v>
      </c>
      <c r="D41" s="107">
        <f>D37+D39</f>
        <v>381758.18</v>
      </c>
    </row>
    <row r="42" spans="2:4" ht="13.5" thickBot="1">
      <c r="B42" s="122"/>
      <c r="C42" s="161"/>
      <c r="D42" s="124"/>
    </row>
    <row r="43" ht="13.5" thickBot="1"/>
    <row r="44" spans="2:4" ht="13.5" customHeight="1">
      <c r="B44" s="641" t="s">
        <v>252</v>
      </c>
      <c r="C44" s="642"/>
      <c r="D44" s="645"/>
    </row>
    <row r="45" spans="2:4" ht="12.75" customHeight="1">
      <c r="B45" s="643"/>
      <c r="C45" s="644"/>
      <c r="D45" s="646"/>
    </row>
    <row r="46" spans="2:4" ht="12.75">
      <c r="B46" s="97"/>
      <c r="C46" s="98"/>
      <c r="D46" s="99"/>
    </row>
    <row r="47" spans="2:4" ht="12.75">
      <c r="B47" s="84" t="s">
        <v>253</v>
      </c>
      <c r="C47" s="125" t="s">
        <v>277</v>
      </c>
      <c r="D47" s="126">
        <f>2!D40</f>
        <v>117504.39</v>
      </c>
    </row>
    <row r="48" spans="2:4" ht="12.75">
      <c r="B48" s="84" t="s">
        <v>255</v>
      </c>
      <c r="C48" s="125" t="s">
        <v>278</v>
      </c>
      <c r="D48" s="126">
        <f>2!D41</f>
        <v>136653.45</v>
      </c>
    </row>
    <row r="49" spans="2:4" ht="12.75">
      <c r="B49" s="84" t="s">
        <v>257</v>
      </c>
      <c r="C49" s="125" t="s">
        <v>279</v>
      </c>
      <c r="D49" s="126">
        <f>2!D42</f>
        <v>0</v>
      </c>
    </row>
    <row r="50" spans="2:4" ht="12.75">
      <c r="B50" s="84" t="s">
        <v>259</v>
      </c>
      <c r="C50" s="125" t="s">
        <v>280</v>
      </c>
      <c r="D50" s="126">
        <f>2!D43</f>
        <v>0</v>
      </c>
    </row>
    <row r="51" spans="2:4" ht="12.75">
      <c r="B51" s="97"/>
      <c r="C51" s="98"/>
      <c r="D51" s="126"/>
    </row>
    <row r="52" spans="2:4" ht="12.75">
      <c r="B52" s="583" t="s">
        <v>281</v>
      </c>
      <c r="C52" s="584"/>
      <c r="D52" s="586">
        <f>SUM(D47:D50)</f>
        <v>254157.84000000003</v>
      </c>
    </row>
    <row r="53" spans="2:4" ht="12.75">
      <c r="B53" s="93"/>
      <c r="C53" s="94"/>
      <c r="D53" s="127"/>
    </row>
    <row r="54" spans="2:4" ht="12.75">
      <c r="B54" s="97"/>
      <c r="C54" s="98"/>
      <c r="D54" s="99"/>
    </row>
    <row r="55" spans="2:4" ht="12.75">
      <c r="B55" s="84" t="s">
        <v>264</v>
      </c>
      <c r="C55" s="125" t="s">
        <v>282</v>
      </c>
      <c r="D55" s="126">
        <f>2!D48</f>
        <v>0</v>
      </c>
    </row>
    <row r="56" spans="2:4" ht="12.75">
      <c r="B56" s="84" t="s">
        <v>266</v>
      </c>
      <c r="C56" s="125" t="s">
        <v>283</v>
      </c>
      <c r="D56" s="126">
        <f>2!D49</f>
        <v>0</v>
      </c>
    </row>
    <row r="57" spans="2:4" ht="12.75">
      <c r="B57" s="97"/>
      <c r="C57" s="98"/>
      <c r="D57" s="99"/>
    </row>
    <row r="58" spans="2:4" ht="12.75">
      <c r="B58" s="583" t="s">
        <v>284</v>
      </c>
      <c r="C58" s="584"/>
      <c r="D58" s="586">
        <f>SUM(D55:D56)</f>
        <v>0</v>
      </c>
    </row>
    <row r="59" spans="2:4" ht="12.75">
      <c r="B59" s="93"/>
      <c r="C59" s="94"/>
      <c r="D59" s="127"/>
    </row>
    <row r="60" spans="2:4" ht="12.75">
      <c r="B60" s="97"/>
      <c r="C60" s="98"/>
      <c r="D60" s="99"/>
    </row>
    <row r="61" spans="2:4" ht="12.75">
      <c r="B61" s="84" t="s">
        <v>269</v>
      </c>
      <c r="C61" s="125" t="s">
        <v>285</v>
      </c>
      <c r="D61" s="126">
        <f>2!D54</f>
        <v>0</v>
      </c>
    </row>
    <row r="62" spans="2:4" ht="12.75">
      <c r="B62" s="84" t="s">
        <v>271</v>
      </c>
      <c r="C62" s="125" t="s">
        <v>286</v>
      </c>
      <c r="D62" s="126">
        <f>2!D55</f>
        <v>0</v>
      </c>
    </row>
    <row r="63" spans="2:4" ht="12.75">
      <c r="B63" s="97"/>
      <c r="C63" s="98"/>
      <c r="D63" s="99"/>
    </row>
    <row r="64" spans="2:4" ht="12.75">
      <c r="B64" s="583" t="s">
        <v>287</v>
      </c>
      <c r="C64" s="584"/>
      <c r="D64" s="586">
        <f>SUM(D61:D62)</f>
        <v>0</v>
      </c>
    </row>
    <row r="65" spans="2:4" ht="13.5" thickBot="1">
      <c r="B65" s="128"/>
      <c r="C65" s="129"/>
      <c r="D65" s="130"/>
    </row>
    <row r="66" spans="2:4" ht="13.5" thickTop="1">
      <c r="B66" s="119"/>
      <c r="C66" s="120"/>
      <c r="D66" s="121"/>
    </row>
    <row r="67" spans="2:4" ht="12.75">
      <c r="B67" s="103"/>
      <c r="C67" s="106" t="s">
        <v>304</v>
      </c>
      <c r="D67" s="107">
        <f>D52+D58+D64</f>
        <v>254157.84000000003</v>
      </c>
    </row>
    <row r="68" spans="2:4" ht="13.5" thickBot="1">
      <c r="B68" s="165"/>
      <c r="C68" s="166"/>
      <c r="D68" s="105"/>
    </row>
    <row r="69" spans="2:4" ht="21" customHeight="1" thickBot="1">
      <c r="B69" s="167"/>
      <c r="C69" s="168" t="s">
        <v>306</v>
      </c>
      <c r="D69" s="169">
        <f>3!D70</f>
        <v>3306.98</v>
      </c>
    </row>
    <row r="70" spans="2:4" ht="12.75">
      <c r="B70" s="119"/>
      <c r="C70" s="120"/>
      <c r="D70" s="121"/>
    </row>
    <row r="71" spans="2:4" ht="12.75">
      <c r="B71" s="103"/>
      <c r="C71" s="106" t="s">
        <v>304</v>
      </c>
      <c r="D71" s="107">
        <f>D67+D69</f>
        <v>257464.82000000004</v>
      </c>
    </row>
    <row r="72" spans="2:4" ht="13.5" thickBot="1">
      <c r="B72" s="122"/>
      <c r="C72" s="123"/>
      <c r="D72" s="124"/>
    </row>
    <row r="74" s="588" customFormat="1" ht="12.75" hidden="1">
      <c r="D74" s="589"/>
    </row>
    <row r="75" spans="2:5" s="588" customFormat="1" ht="12.75" hidden="1">
      <c r="B75" s="588" t="s">
        <v>307</v>
      </c>
      <c r="C75" s="590" t="s">
        <v>291</v>
      </c>
      <c r="D75" s="591">
        <f>D41-D71</f>
        <v>124293.35999999996</v>
      </c>
      <c r="E75" s="588" t="s">
        <v>308</v>
      </c>
    </row>
    <row r="76" s="588" customFormat="1" ht="12.75" hidden="1">
      <c r="D76" s="589"/>
    </row>
    <row r="77" spans="2:4" s="588" customFormat="1" ht="12.75" hidden="1">
      <c r="B77" s="588" t="s">
        <v>309</v>
      </c>
      <c r="C77" s="588" t="s">
        <v>310</v>
      </c>
      <c r="D77" s="589">
        <f>D79+D84+D85+D86+D87</f>
        <v>-124293.36000000003</v>
      </c>
    </row>
    <row r="78" s="588" customFormat="1" ht="12.75" hidden="1">
      <c r="D78" s="589"/>
    </row>
    <row r="79" spans="3:4" s="588" customFormat="1" ht="12.75" hidden="1">
      <c r="C79" s="588" t="s">
        <v>311</v>
      </c>
      <c r="D79" s="589">
        <f>SUM(D80:D83)</f>
        <v>3306.98</v>
      </c>
    </row>
    <row r="80" spans="3:4" s="588" customFormat="1" ht="12.75" hidden="1">
      <c r="C80" s="592" t="s">
        <v>312</v>
      </c>
      <c r="D80" s="589">
        <f>-'[1]Inv. NO FIN'!E21</f>
        <v>0</v>
      </c>
    </row>
    <row r="81" spans="3:4" s="588" customFormat="1" ht="12.75" hidden="1">
      <c r="C81" s="592" t="s">
        <v>313</v>
      </c>
      <c r="D81" s="589">
        <f>-'Inv. NO FIN.'!F27</f>
        <v>3306.98</v>
      </c>
    </row>
    <row r="82" spans="3:4" s="588" customFormat="1" ht="12.75" hidden="1">
      <c r="C82" s="592" t="s">
        <v>314</v>
      </c>
      <c r="D82" s="589">
        <f>-'[1]Inv. NO FIN'!H21</f>
        <v>0</v>
      </c>
    </row>
    <row r="83" spans="3:4" s="588" customFormat="1" ht="25.5" hidden="1">
      <c r="C83" s="592" t="s">
        <v>315</v>
      </c>
      <c r="D83" s="589">
        <f>-'[1]Inv. NO FIN'!J21</f>
        <v>0</v>
      </c>
    </row>
    <row r="84" spans="3:4" s="588" customFormat="1" ht="18" customHeight="1" hidden="1">
      <c r="C84" s="588" t="s">
        <v>316</v>
      </c>
      <c r="D84" s="589">
        <f>-'[1]Inv. FIN'!I14-'[1]Inv. FIN'!I21-'[1]Inv. FIN'!I33-'[1]Inv. FIN'!I40</f>
        <v>0</v>
      </c>
    </row>
    <row r="85" spans="3:4" s="588" customFormat="1" ht="25.5" hidden="1">
      <c r="C85" s="593" t="s">
        <v>317</v>
      </c>
      <c r="D85" s="589">
        <f>-ACTIVO!F47</f>
        <v>-2225.3400000000256</v>
      </c>
    </row>
    <row r="86" spans="3:5" s="588" customFormat="1" ht="18" customHeight="1" hidden="1">
      <c r="C86" s="588" t="s">
        <v>501</v>
      </c>
      <c r="D86" s="589">
        <f>PASIVO!D24-PASIVO!C24-D26</f>
        <v>-125500</v>
      </c>
      <c r="E86" s="589" t="s">
        <v>318</v>
      </c>
    </row>
    <row r="87" spans="3:4" s="588" customFormat="1" ht="18" customHeight="1" hidden="1">
      <c r="C87" s="593" t="s">
        <v>502</v>
      </c>
      <c r="D87" s="589">
        <f>PASIVO!D27-PASIVO!C27+PASIVO!D36-PASIVO!C36</f>
        <v>125</v>
      </c>
    </row>
    <row r="88" s="588" customFormat="1" ht="12.75" hidden="1">
      <c r="D88" s="589"/>
    </row>
    <row r="89" spans="3:4" s="588" customFormat="1" ht="12.75" hidden="1">
      <c r="C89" s="588" t="s">
        <v>319</v>
      </c>
      <c r="D89" s="589">
        <f>D75+D77</f>
        <v>0</v>
      </c>
    </row>
    <row r="90" s="588" customFormat="1" ht="12.75" hidden="1">
      <c r="D90" s="589"/>
    </row>
  </sheetData>
  <sheetProtection formatCells="0" formatColumns="0" formatRows="0" insertColumns="0" insertRows="0" insertHyperlinks="0" deleteColumns="0" deleteRows="0" sort="0" autoFilter="0" pivotTables="0"/>
  <mergeCells count="7">
    <mergeCell ref="B44:C45"/>
    <mergeCell ref="D44:D45"/>
    <mergeCell ref="B7:D7"/>
    <mergeCell ref="B9:D9"/>
    <mergeCell ref="B11:D11"/>
    <mergeCell ref="B13:C14"/>
    <mergeCell ref="D13:D14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75" r:id="rId2"/>
  <headerFooter alignWithMargins="0">
    <oddFooter>&amp;L&amp;8Plaza de España, 1
38003 Santa Cruz de Tenerife
Teléfono: 901 501 901
www. 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9"/>
  <sheetViews>
    <sheetView zoomScale="90" zoomScaleNormal="90" zoomScalePageLayoutView="0" workbookViewId="0" topLeftCell="A1">
      <selection activeCell="G4" sqref="G4"/>
    </sheetView>
  </sheetViews>
  <sheetFormatPr defaultColWidth="11.421875" defaultRowHeight="12.75"/>
  <cols>
    <col min="1" max="1" width="69.28125" style="9" customWidth="1"/>
    <col min="2" max="2" width="15.421875" style="9" customWidth="1"/>
    <col min="3" max="3" width="17.7109375" style="9" customWidth="1"/>
    <col min="4" max="4" width="17.28125" style="17" customWidth="1"/>
    <col min="5" max="5" width="12.7109375" style="17" customWidth="1"/>
    <col min="6" max="6" width="11.421875" style="594" hidden="1" customWidth="1"/>
    <col min="7" max="8" width="11.421875" style="595" hidden="1" customWidth="1"/>
    <col min="9" max="16384" width="11.421875" style="9" customWidth="1"/>
  </cols>
  <sheetData>
    <row r="1" spans="1:4" ht="12.75">
      <c r="A1" s="513"/>
      <c r="B1" s="514" t="s">
        <v>524</v>
      </c>
      <c r="C1" s="513"/>
      <c r="D1" s="513"/>
    </row>
    <row r="2" spans="1:4" ht="12.75">
      <c r="A2" s="513"/>
      <c r="B2" s="515" t="s">
        <v>525</v>
      </c>
      <c r="C2" s="513"/>
      <c r="D2" s="513"/>
    </row>
    <row r="3" spans="1:4" ht="12.75">
      <c r="A3" s="513"/>
      <c r="B3" s="513"/>
      <c r="C3" s="513"/>
      <c r="D3" s="513"/>
    </row>
    <row r="4" spans="1:4" ht="12.75">
      <c r="A4" s="516" t="s">
        <v>526</v>
      </c>
      <c r="B4" s="517">
        <v>42339</v>
      </c>
      <c r="C4" s="513"/>
      <c r="D4" s="513"/>
    </row>
    <row r="5" spans="1:4" ht="12.75">
      <c r="A5" s="516" t="s">
        <v>527</v>
      </c>
      <c r="B5" s="518" t="s">
        <v>528</v>
      </c>
      <c r="C5" s="513"/>
      <c r="D5" s="513"/>
    </row>
    <row r="6" ht="19.5" customHeight="1"/>
    <row r="7" spans="1:5" ht="49.5" customHeight="1">
      <c r="A7" s="624" t="s">
        <v>80</v>
      </c>
      <c r="B7" s="620"/>
      <c r="C7" s="618"/>
      <c r="D7" s="1">
        <v>2016</v>
      </c>
      <c r="E7" s="2"/>
    </row>
    <row r="8" spans="1:5" ht="34.5" customHeight="1">
      <c r="A8" s="619" t="s">
        <v>620</v>
      </c>
      <c r="B8" s="616"/>
      <c r="C8" s="617"/>
      <c r="D8" s="3" t="s">
        <v>81</v>
      </c>
      <c r="E8" s="4"/>
    </row>
    <row r="9" spans="1:5" ht="25.5" customHeight="1">
      <c r="A9" s="615" t="s">
        <v>529</v>
      </c>
      <c r="B9" s="648"/>
      <c r="C9" s="648"/>
      <c r="D9" s="649"/>
      <c r="E9" s="5"/>
    </row>
    <row r="10" spans="1:5" ht="36" customHeight="1">
      <c r="A10" s="6" t="s">
        <v>82</v>
      </c>
      <c r="B10" s="7" t="s">
        <v>507</v>
      </c>
      <c r="C10" s="8" t="s">
        <v>513</v>
      </c>
      <c r="D10" s="8" t="s">
        <v>508</v>
      </c>
      <c r="E10" s="70"/>
    </row>
    <row r="11" spans="1:5" ht="19.5" customHeight="1">
      <c r="A11" s="10" t="s">
        <v>101</v>
      </c>
      <c r="B11" s="375"/>
      <c r="C11" s="375"/>
      <c r="D11" s="375"/>
      <c r="E11" s="357"/>
    </row>
    <row r="12" spans="1:5" ht="19.5" customHeight="1">
      <c r="A12" s="11" t="s">
        <v>102</v>
      </c>
      <c r="B12" s="377">
        <f>SUM(B13:B17)</f>
        <v>133229</v>
      </c>
      <c r="C12" s="377">
        <f>SUM(C13:C17)</f>
        <v>130564.42</v>
      </c>
      <c r="D12" s="377">
        <f>SUM(D13:D17)</f>
        <v>132773.18</v>
      </c>
      <c r="E12" s="338"/>
    </row>
    <row r="13" spans="1:5" ht="19.5" customHeight="1">
      <c r="A13" s="12" t="s">
        <v>503</v>
      </c>
      <c r="B13" s="367"/>
      <c r="C13" s="367"/>
      <c r="D13" s="367"/>
      <c r="E13" s="13"/>
    </row>
    <row r="14" spans="1:5" ht="19.5" customHeight="1">
      <c r="A14" s="12" t="s">
        <v>103</v>
      </c>
      <c r="B14" s="367"/>
      <c r="C14" s="367"/>
      <c r="D14" s="367"/>
      <c r="E14" s="13"/>
    </row>
    <row r="15" spans="1:5" ht="19.5" customHeight="1">
      <c r="A15" s="12" t="s">
        <v>104</v>
      </c>
      <c r="B15" s="367"/>
      <c r="C15" s="367"/>
      <c r="D15" s="367"/>
      <c r="E15" s="13"/>
    </row>
    <row r="16" spans="1:6" ht="29.25" customHeight="1">
      <c r="A16" s="19" t="s">
        <v>105</v>
      </c>
      <c r="B16" s="367">
        <v>133229</v>
      </c>
      <c r="C16" s="367">
        <v>130564.42</v>
      </c>
      <c r="D16" s="367">
        <f>130564.42+2208.76</f>
        <v>132773.18</v>
      </c>
      <c r="E16" s="338"/>
      <c r="F16" s="596">
        <f>D16-C16</f>
        <v>2208.7599999999948</v>
      </c>
    </row>
    <row r="17" spans="1:5" ht="19.5" customHeight="1">
      <c r="A17" s="12" t="s">
        <v>106</v>
      </c>
      <c r="B17" s="367"/>
      <c r="C17" s="367"/>
      <c r="D17" s="367"/>
      <c r="E17" s="13"/>
    </row>
    <row r="18" spans="1:5" ht="20.25" customHeight="1">
      <c r="A18" s="14" t="s">
        <v>231</v>
      </c>
      <c r="B18" s="366">
        <v>53218.36</v>
      </c>
      <c r="C18" s="366">
        <v>123062.83</v>
      </c>
      <c r="D18" s="366">
        <v>125500</v>
      </c>
      <c r="E18" s="338"/>
    </row>
    <row r="19" spans="1:5" ht="19.5" customHeight="1">
      <c r="A19" s="14" t="s">
        <v>232</v>
      </c>
      <c r="B19" s="377">
        <f>SUM(B20:B23)</f>
        <v>0</v>
      </c>
      <c r="C19" s="377">
        <f>SUM(C20:C23)</f>
        <v>0</v>
      </c>
      <c r="D19" s="377">
        <f>SUM(D20:D23)</f>
        <v>0</v>
      </c>
      <c r="E19" s="338"/>
    </row>
    <row r="20" spans="1:5" ht="18" customHeight="1">
      <c r="A20" s="12" t="s">
        <v>107</v>
      </c>
      <c r="B20" s="367"/>
      <c r="C20" s="366"/>
      <c r="D20" s="366"/>
      <c r="E20" s="338"/>
    </row>
    <row r="21" spans="1:5" ht="18" customHeight="1">
      <c r="A21" s="12" t="s">
        <v>108</v>
      </c>
      <c r="B21" s="367"/>
      <c r="C21" s="366"/>
      <c r="D21" s="366"/>
      <c r="E21" s="338"/>
    </row>
    <row r="22" spans="1:5" ht="18" customHeight="1">
      <c r="A22" s="12" t="s">
        <v>109</v>
      </c>
      <c r="B22" s="367"/>
      <c r="C22" s="366"/>
      <c r="D22" s="366"/>
      <c r="E22" s="338"/>
    </row>
    <row r="23" spans="1:5" ht="18" customHeight="1">
      <c r="A23" s="12" t="s">
        <v>110</v>
      </c>
      <c r="B23" s="367"/>
      <c r="C23" s="366"/>
      <c r="D23" s="366"/>
      <c r="E23" s="15"/>
    </row>
    <row r="24" spans="1:5" ht="27.75" customHeight="1">
      <c r="A24" s="14" t="s">
        <v>233</v>
      </c>
      <c r="B24" s="366"/>
      <c r="C24" s="366"/>
      <c r="D24" s="366"/>
      <c r="E24" s="358"/>
    </row>
    <row r="25" spans="1:5" ht="23.25" customHeight="1">
      <c r="A25" s="16" t="s">
        <v>234</v>
      </c>
      <c r="B25" s="366"/>
      <c r="C25" s="366"/>
      <c r="D25" s="366"/>
      <c r="E25" s="358"/>
    </row>
    <row r="26" spans="1:5" ht="19.5" customHeight="1">
      <c r="A26" s="14" t="s">
        <v>235</v>
      </c>
      <c r="B26" s="366"/>
      <c r="C26" s="366"/>
      <c r="D26" s="366"/>
      <c r="E26" s="338"/>
    </row>
    <row r="27" spans="1:5" ht="19.5" customHeight="1">
      <c r="A27" s="14" t="s">
        <v>236</v>
      </c>
      <c r="B27" s="366"/>
      <c r="C27" s="366"/>
      <c r="D27" s="366"/>
      <c r="E27" s="338"/>
    </row>
    <row r="28" spans="1:6" ht="19.5" customHeight="1">
      <c r="A28" s="11" t="s">
        <v>237</v>
      </c>
      <c r="B28" s="377">
        <f>SUM(B29:B31)</f>
        <v>-108891.48000000001</v>
      </c>
      <c r="C28" s="377">
        <f>SUM(C29:C31)</f>
        <v>-116002.53</v>
      </c>
      <c r="D28" s="377">
        <f>SUM(D29:D31)</f>
        <v>-117504.39</v>
      </c>
      <c r="F28" s="596">
        <f>D28-'[3]PyG'!$D$28</f>
        <v>-2208.7599999999948</v>
      </c>
    </row>
    <row r="29" spans="1:5" ht="19.5" customHeight="1">
      <c r="A29" s="12" t="s">
        <v>111</v>
      </c>
      <c r="B29" s="367">
        <f>-79046.77-1000.08</f>
        <v>-80046.85</v>
      </c>
      <c r="C29" s="367">
        <f>-83901.29-1000.08-1838.53</f>
        <v>-86739.9</v>
      </c>
      <c r="D29" s="367">
        <f>-84740.3-1000.08-2208.76</f>
        <v>-87949.14</v>
      </c>
      <c r="E29" s="338"/>
    </row>
    <row r="30" spans="1:5" ht="19.5" customHeight="1">
      <c r="A30" s="12" t="s">
        <v>112</v>
      </c>
      <c r="B30" s="367">
        <v>-28844.63</v>
      </c>
      <c r="C30" s="367">
        <v>-29262.63</v>
      </c>
      <c r="D30" s="367">
        <v>-29555.25</v>
      </c>
      <c r="E30" s="338"/>
    </row>
    <row r="31" spans="1:5" ht="19.5" customHeight="1">
      <c r="A31" s="12" t="s">
        <v>113</v>
      </c>
      <c r="B31" s="367"/>
      <c r="C31" s="367"/>
      <c r="D31" s="367"/>
      <c r="E31" s="13"/>
    </row>
    <row r="32" spans="1:5" ht="19.5" customHeight="1">
      <c r="A32" s="11" t="s">
        <v>238</v>
      </c>
      <c r="B32" s="377">
        <f>SUM(B33:B36)</f>
        <v>-71246.96</v>
      </c>
      <c r="C32" s="377">
        <f>SUM(C33:C36)</f>
        <v>-131902.58</v>
      </c>
      <c r="D32" s="377">
        <f>SUM(D33:D36)</f>
        <v>-136653.45</v>
      </c>
      <c r="E32" s="15"/>
    </row>
    <row r="33" spans="1:5" ht="19.5" customHeight="1">
      <c r="A33" s="12" t="s">
        <v>83</v>
      </c>
      <c r="B33" s="366">
        <v>-71246.96</v>
      </c>
      <c r="C33" s="366">
        <v>-131902.58</v>
      </c>
      <c r="D33" s="366">
        <v>-136653.45</v>
      </c>
      <c r="E33" s="338"/>
    </row>
    <row r="34" spans="1:5" ht="19.5" customHeight="1">
      <c r="A34" s="12" t="s">
        <v>84</v>
      </c>
      <c r="B34" s="366"/>
      <c r="C34" s="366"/>
      <c r="D34" s="366"/>
      <c r="E34" s="338"/>
    </row>
    <row r="35" spans="1:5" ht="19.5" customHeight="1">
      <c r="A35" s="12" t="s">
        <v>114</v>
      </c>
      <c r="B35" s="366"/>
      <c r="C35" s="366"/>
      <c r="D35" s="366"/>
      <c r="E35" s="15"/>
    </row>
    <row r="36" spans="1:5" ht="19.5" customHeight="1">
      <c r="A36" s="12" t="s">
        <v>115</v>
      </c>
      <c r="B36" s="366"/>
      <c r="C36" s="366"/>
      <c r="D36" s="366"/>
      <c r="E36" s="338"/>
    </row>
    <row r="37" spans="1:5" ht="21" customHeight="1">
      <c r="A37" s="14" t="s">
        <v>239</v>
      </c>
      <c r="B37" s="366">
        <v>-5939.02</v>
      </c>
      <c r="C37" s="366">
        <v>-5138.96</v>
      </c>
      <c r="D37" s="366">
        <v>-3306.98</v>
      </c>
      <c r="E37" s="359"/>
    </row>
    <row r="38" spans="1:5" ht="29.25" customHeight="1">
      <c r="A38" s="14" t="s">
        <v>240</v>
      </c>
      <c r="B38" s="377">
        <f>SUM(B39:B40)</f>
        <v>0</v>
      </c>
      <c r="C38" s="377">
        <f>SUM(C39:C40)</f>
        <v>0</v>
      </c>
      <c r="D38" s="377">
        <f>SUM(D39:D40)</f>
        <v>0</v>
      </c>
      <c r="E38" s="359"/>
    </row>
    <row r="39" spans="1:5" ht="19.5" customHeight="1">
      <c r="A39" s="12" t="s">
        <v>116</v>
      </c>
      <c r="B39" s="366"/>
      <c r="C39" s="366"/>
      <c r="D39" s="366"/>
      <c r="E39" s="15"/>
    </row>
    <row r="40" spans="1:5" ht="19.5" customHeight="1">
      <c r="A40" s="12" t="s">
        <v>117</v>
      </c>
      <c r="B40" s="366"/>
      <c r="C40" s="366"/>
      <c r="D40" s="366"/>
      <c r="E40" s="15"/>
    </row>
    <row r="41" spans="1:5" ht="22.5" customHeight="1">
      <c r="A41" s="14" t="s">
        <v>241</v>
      </c>
      <c r="B41" s="366">
        <v>2702.75</v>
      </c>
      <c r="C41" s="366"/>
      <c r="D41" s="366"/>
      <c r="E41" s="359"/>
    </row>
    <row r="42" spans="1:5" ht="27" customHeight="1">
      <c r="A42" s="14" t="s">
        <v>242</v>
      </c>
      <c r="B42" s="377">
        <f>SUM(B43:B44)</f>
        <v>0</v>
      </c>
      <c r="C42" s="377">
        <f>SUM(C43:C44)</f>
        <v>0</v>
      </c>
      <c r="D42" s="377">
        <f>SUM(D43:D44)</f>
        <v>0</v>
      </c>
      <c r="E42" s="13"/>
    </row>
    <row r="43" spans="1:5" ht="19.5" customHeight="1">
      <c r="A43" s="12" t="s">
        <v>118</v>
      </c>
      <c r="B43" s="366"/>
      <c r="C43" s="366"/>
      <c r="D43" s="366"/>
      <c r="E43" s="359"/>
    </row>
    <row r="44" spans="1:5" ht="19.5" customHeight="1">
      <c r="A44" s="12" t="s">
        <v>86</v>
      </c>
      <c r="B44" s="366"/>
      <c r="C44" s="366"/>
      <c r="D44" s="366"/>
      <c r="E44" s="359"/>
    </row>
    <row r="45" spans="1:5" ht="33" customHeight="1">
      <c r="A45" s="14" t="s">
        <v>243</v>
      </c>
      <c r="B45" s="377">
        <f>+B42+B41+B38+B37+B32+B28+B27+B26+B25+B24+B19+B12+B18</f>
        <v>3072.6499999999796</v>
      </c>
      <c r="C45" s="377">
        <f>+C42+C41+C38+C37+C32+C28+C27+C26+C25+C24+C19+C12+C18</f>
        <v>583.1800000000221</v>
      </c>
      <c r="D45" s="377">
        <f>+D42+D41+D38+D37+D32+D28+D27+D26+D25+D24+D19+D12+D18</f>
        <v>808.359999999986</v>
      </c>
      <c r="E45" s="15"/>
    </row>
    <row r="46" spans="1:5" ht="21" customHeight="1">
      <c r="A46" s="14" t="s">
        <v>244</v>
      </c>
      <c r="B46" s="377">
        <f>+B47+B50</f>
        <v>14.77</v>
      </c>
      <c r="C46" s="377">
        <f>+C47+C50</f>
        <v>26.04</v>
      </c>
      <c r="D46" s="377">
        <f>+D47+D50</f>
        <v>38</v>
      </c>
      <c r="E46" s="338"/>
    </row>
    <row r="47" spans="1:5" ht="19.5" customHeight="1">
      <c r="A47" s="12" t="s">
        <v>119</v>
      </c>
      <c r="B47" s="378">
        <f>SUM(B48:B49)</f>
        <v>0</v>
      </c>
      <c r="C47" s="378">
        <f>SUM(C48:C49)</f>
        <v>0</v>
      </c>
      <c r="D47" s="378">
        <f>SUM(D48:D49)</f>
        <v>0</v>
      </c>
      <c r="E47" s="13"/>
    </row>
    <row r="48" spans="1:5" ht="19.5" customHeight="1">
      <c r="A48" s="12" t="s">
        <v>120</v>
      </c>
      <c r="B48" s="367"/>
      <c r="C48" s="366"/>
      <c r="D48" s="367"/>
      <c r="E48" s="13"/>
    </row>
    <row r="49" spans="1:5" ht="19.5" customHeight="1">
      <c r="A49" s="12" t="s">
        <v>121</v>
      </c>
      <c r="B49" s="367"/>
      <c r="C49" s="366"/>
      <c r="D49" s="367"/>
      <c r="E49" s="13"/>
    </row>
    <row r="50" spans="1:5" ht="19.5" customHeight="1">
      <c r="A50" s="12" t="s">
        <v>89</v>
      </c>
      <c r="B50" s="378">
        <f>SUM(B51:B52)</f>
        <v>14.77</v>
      </c>
      <c r="C50" s="378">
        <f>SUM(C51:C52)</f>
        <v>26.04</v>
      </c>
      <c r="D50" s="378">
        <f>SUM(D51:D52)</f>
        <v>38</v>
      </c>
      <c r="E50" s="13"/>
    </row>
    <row r="51" spans="1:5" ht="19.5" customHeight="1">
      <c r="A51" s="12" t="s">
        <v>122</v>
      </c>
      <c r="B51" s="367"/>
      <c r="C51" s="367"/>
      <c r="D51" s="367"/>
      <c r="E51" s="13"/>
    </row>
    <row r="52" spans="1:5" ht="19.5" customHeight="1">
      <c r="A52" s="12" t="s">
        <v>123</v>
      </c>
      <c r="B52" s="367">
        <v>14.77</v>
      </c>
      <c r="C52" s="367">
        <v>26.04</v>
      </c>
      <c r="D52" s="367">
        <v>38</v>
      </c>
      <c r="E52" s="18"/>
    </row>
    <row r="53" spans="1:5" ht="19.5" customHeight="1">
      <c r="A53" s="14" t="s">
        <v>245</v>
      </c>
      <c r="B53" s="377">
        <f>SUM(B54:B56)</f>
        <v>0</v>
      </c>
      <c r="C53" s="377">
        <f>SUM(C54:C56)</f>
        <v>0</v>
      </c>
      <c r="D53" s="377">
        <f>SUM(D54:D56)</f>
        <v>0</v>
      </c>
      <c r="E53" s="15"/>
    </row>
    <row r="54" spans="1:5" ht="19.5" customHeight="1">
      <c r="A54" s="12" t="s">
        <v>124</v>
      </c>
      <c r="B54" s="367"/>
      <c r="C54" s="366"/>
      <c r="D54" s="367"/>
      <c r="E54" s="338"/>
    </row>
    <row r="55" spans="1:5" ht="19.5" customHeight="1">
      <c r="A55" s="12" t="s">
        <v>90</v>
      </c>
      <c r="B55" s="367"/>
      <c r="C55" s="367"/>
      <c r="D55" s="367"/>
      <c r="E55" s="338"/>
    </row>
    <row r="56" spans="1:5" ht="19.5" customHeight="1">
      <c r="A56" s="12" t="s">
        <v>91</v>
      </c>
      <c r="B56" s="366"/>
      <c r="C56" s="366"/>
      <c r="D56" s="366"/>
      <c r="E56" s="360"/>
    </row>
    <row r="57" spans="1:5" ht="27.75" customHeight="1">
      <c r="A57" s="14" t="s">
        <v>246</v>
      </c>
      <c r="B57" s="377">
        <f>SUM(B58:B59)</f>
        <v>0</v>
      </c>
      <c r="C57" s="377">
        <f>SUM(C58:C59)</f>
        <v>0</v>
      </c>
      <c r="D57" s="377">
        <f>SUM(D58:D59)</f>
        <v>0</v>
      </c>
      <c r="E57" s="360"/>
    </row>
    <row r="58" spans="1:5" ht="19.5" customHeight="1">
      <c r="A58" s="12" t="s">
        <v>125</v>
      </c>
      <c r="B58" s="367"/>
      <c r="C58" s="366"/>
      <c r="D58" s="367"/>
      <c r="E58" s="13"/>
    </row>
    <row r="59" spans="1:5" ht="30" customHeight="1">
      <c r="A59" s="19" t="s">
        <v>126</v>
      </c>
      <c r="B59" s="367"/>
      <c r="C59" s="367"/>
      <c r="D59" s="367"/>
      <c r="E59" s="18"/>
    </row>
    <row r="60" spans="1:5" ht="24.75" customHeight="1">
      <c r="A60" s="14" t="s">
        <v>247</v>
      </c>
      <c r="B60" s="366"/>
      <c r="C60" s="366"/>
      <c r="D60" s="366"/>
      <c r="E60" s="361"/>
    </row>
    <row r="61" spans="1:5" ht="28.5" customHeight="1">
      <c r="A61" s="14" t="s">
        <v>92</v>
      </c>
      <c r="B61" s="377">
        <f>SUM(B62:B63)</f>
        <v>0</v>
      </c>
      <c r="C61" s="377">
        <f>SUM(C62:C63)</f>
        <v>0</v>
      </c>
      <c r="D61" s="377">
        <f>SUM(D62:D63)</f>
        <v>0</v>
      </c>
      <c r="E61" s="15"/>
    </row>
    <row r="62" spans="1:5" ht="21" customHeight="1">
      <c r="A62" s="12" t="s">
        <v>85</v>
      </c>
      <c r="B62" s="366"/>
      <c r="C62" s="366"/>
      <c r="D62" s="366"/>
      <c r="E62" s="360"/>
    </row>
    <row r="63" spans="1:5" ht="20.25" customHeight="1">
      <c r="A63" s="19" t="s">
        <v>86</v>
      </c>
      <c r="B63" s="366"/>
      <c r="C63" s="366"/>
      <c r="D63" s="366"/>
      <c r="E63" s="359"/>
    </row>
    <row r="64" spans="1:5" ht="30" customHeight="1">
      <c r="A64" s="21" t="s">
        <v>248</v>
      </c>
      <c r="B64" s="377">
        <f>+B61+B60+B57+B53+B46</f>
        <v>14.77</v>
      </c>
      <c r="C64" s="377">
        <f>+C61+C60+C57+C53+C46</f>
        <v>26.04</v>
      </c>
      <c r="D64" s="377">
        <f>+D61+D60+D57+D53+D46</f>
        <v>38</v>
      </c>
      <c r="E64" s="15"/>
    </row>
    <row r="65" spans="1:5" ht="19.5" customHeight="1">
      <c r="A65" s="20" t="s">
        <v>127</v>
      </c>
      <c r="B65" s="377">
        <f>+B64+B45</f>
        <v>3087.4199999999796</v>
      </c>
      <c r="C65" s="377">
        <f>+C64+C45</f>
        <v>609.2200000000221</v>
      </c>
      <c r="D65" s="377">
        <f>+D64+D45</f>
        <v>846.359999999986</v>
      </c>
      <c r="E65" s="362"/>
    </row>
    <row r="66" spans="1:5" ht="21.75" customHeight="1">
      <c r="A66" s="14" t="s">
        <v>249</v>
      </c>
      <c r="B66" s="376"/>
      <c r="C66" s="376"/>
      <c r="D66" s="376"/>
      <c r="E66" s="338"/>
    </row>
    <row r="67" spans="1:5" ht="31.5" customHeight="1">
      <c r="A67" s="21" t="s">
        <v>250</v>
      </c>
      <c r="B67" s="377">
        <f>+B65+B66</f>
        <v>3087.4199999999796</v>
      </c>
      <c r="C67" s="377">
        <f>+C65+C66</f>
        <v>609.2200000000221</v>
      </c>
      <c r="D67" s="377">
        <f>+D65+D66</f>
        <v>846.359999999986</v>
      </c>
      <c r="E67" s="15"/>
    </row>
    <row r="68" spans="1:5" ht="28.5" customHeight="1" hidden="1">
      <c r="A68" s="30" t="s">
        <v>128</v>
      </c>
      <c r="B68" s="31"/>
      <c r="C68" s="32"/>
      <c r="D68" s="32"/>
      <c r="E68" s="363"/>
    </row>
    <row r="69" spans="1:5" ht="17.25" customHeight="1" hidden="1">
      <c r="A69" s="33" t="s">
        <v>129</v>
      </c>
      <c r="B69" s="32"/>
      <c r="C69" s="32"/>
      <c r="D69" s="32"/>
      <c r="E69" s="363"/>
    </row>
    <row r="70" spans="1:5" ht="17.25" customHeight="1" hidden="1">
      <c r="A70" s="33" t="s">
        <v>130</v>
      </c>
      <c r="B70" s="32"/>
      <c r="C70" s="32"/>
      <c r="D70" s="32"/>
      <c r="E70" s="363"/>
    </row>
    <row r="71" spans="1:5" ht="17.25" customHeight="1" hidden="1">
      <c r="A71" s="33" t="s">
        <v>131</v>
      </c>
      <c r="B71" s="32"/>
      <c r="C71" s="32"/>
      <c r="D71" s="32"/>
      <c r="E71" s="363"/>
    </row>
    <row r="72" spans="1:5" ht="17.25" customHeight="1" hidden="1">
      <c r="A72" s="33" t="s">
        <v>132</v>
      </c>
      <c r="B72" s="32"/>
      <c r="C72" s="32"/>
      <c r="D72" s="32"/>
      <c r="E72" s="363"/>
    </row>
    <row r="73" spans="1:5" ht="17.25" customHeight="1" hidden="1">
      <c r="A73" s="33" t="s">
        <v>133</v>
      </c>
      <c r="B73" s="32"/>
      <c r="C73" s="32"/>
      <c r="D73" s="32"/>
      <c r="E73" s="363"/>
    </row>
    <row r="74" spans="1:5" ht="17.25" customHeight="1" hidden="1">
      <c r="A74" s="33" t="s">
        <v>134</v>
      </c>
      <c r="B74" s="32"/>
      <c r="C74" s="32"/>
      <c r="D74" s="32"/>
      <c r="E74" s="363"/>
    </row>
    <row r="75" spans="1:5" ht="42" customHeight="1" hidden="1">
      <c r="A75" s="30" t="s">
        <v>135</v>
      </c>
      <c r="B75" s="32">
        <f>SUM(B69:B74)</f>
        <v>0</v>
      </c>
      <c r="C75" s="32">
        <f>SUM(C69:C74)</f>
        <v>0</v>
      </c>
      <c r="D75" s="32">
        <f>SUM(D69:D74)</f>
        <v>0</v>
      </c>
      <c r="E75" s="363"/>
    </row>
    <row r="76" spans="1:5" ht="20.25" customHeight="1" hidden="1">
      <c r="A76" s="30" t="s">
        <v>136</v>
      </c>
      <c r="B76" s="32"/>
      <c r="C76" s="32"/>
      <c r="D76" s="32"/>
      <c r="E76" s="363"/>
    </row>
    <row r="77" spans="1:5" ht="17.25" customHeight="1" hidden="1">
      <c r="A77" s="33" t="s">
        <v>129</v>
      </c>
      <c r="B77" s="32"/>
      <c r="C77" s="32"/>
      <c r="D77" s="32"/>
      <c r="E77" s="363"/>
    </row>
    <row r="78" spans="1:5" ht="17.25" customHeight="1" hidden="1">
      <c r="A78" s="33" t="s">
        <v>130</v>
      </c>
      <c r="B78" s="32"/>
      <c r="C78" s="32"/>
      <c r="D78" s="32"/>
      <c r="E78" s="363"/>
    </row>
    <row r="79" spans="1:5" ht="17.25" customHeight="1" hidden="1">
      <c r="A79" s="33" t="s">
        <v>131</v>
      </c>
      <c r="B79" s="32"/>
      <c r="C79" s="32"/>
      <c r="D79" s="32"/>
      <c r="E79" s="363"/>
    </row>
    <row r="80" spans="1:5" ht="17.25" customHeight="1" hidden="1">
      <c r="A80" s="33" t="s">
        <v>132</v>
      </c>
      <c r="B80" s="32"/>
      <c r="C80" s="32"/>
      <c r="D80" s="32"/>
      <c r="E80" s="363"/>
    </row>
    <row r="81" spans="1:5" ht="17.25" customHeight="1" hidden="1">
      <c r="A81" s="33" t="s">
        <v>137</v>
      </c>
      <c r="B81" s="32"/>
      <c r="C81" s="32"/>
      <c r="D81" s="32"/>
      <c r="E81" s="363"/>
    </row>
    <row r="82" spans="1:5" ht="30.75" customHeight="1" hidden="1">
      <c r="A82" s="30" t="s">
        <v>138</v>
      </c>
      <c r="B82" s="32">
        <f>SUM(B77:B81)</f>
        <v>0</v>
      </c>
      <c r="C82" s="32">
        <f>SUM(C77:C81)</f>
        <v>0</v>
      </c>
      <c r="D82" s="32">
        <f>SUM(D77:D81)</f>
        <v>0</v>
      </c>
      <c r="E82" s="363"/>
    </row>
    <row r="83" spans="1:5" ht="30" customHeight="1" hidden="1">
      <c r="A83" s="30" t="s">
        <v>139</v>
      </c>
      <c r="B83" s="32">
        <f>+B82+B75</f>
        <v>0</v>
      </c>
      <c r="C83" s="32">
        <f>+C82+C75</f>
        <v>0</v>
      </c>
      <c r="D83" s="32">
        <f>+D82+D75</f>
        <v>0</v>
      </c>
      <c r="E83" s="363"/>
    </row>
    <row r="84" spans="1:5" ht="17.25" customHeight="1" hidden="1">
      <c r="A84" s="30" t="s">
        <v>140</v>
      </c>
      <c r="B84" s="32"/>
      <c r="C84" s="32"/>
      <c r="D84" s="32"/>
      <c r="E84" s="363"/>
    </row>
    <row r="85" spans="1:5" ht="17.25" customHeight="1" hidden="1">
      <c r="A85" s="30" t="s">
        <v>141</v>
      </c>
      <c r="B85" s="32"/>
      <c r="C85" s="32"/>
      <c r="D85" s="32"/>
      <c r="E85" s="363"/>
    </row>
    <row r="86" spans="1:5" ht="27.75" customHeight="1" hidden="1">
      <c r="A86" s="30" t="s">
        <v>142</v>
      </c>
      <c r="B86" s="32"/>
      <c r="C86" s="32"/>
      <c r="D86" s="32"/>
      <c r="E86" s="363"/>
    </row>
    <row r="87" spans="1:5" ht="17.25" customHeight="1" hidden="1">
      <c r="A87" s="30" t="s">
        <v>143</v>
      </c>
      <c r="B87" s="32"/>
      <c r="C87" s="32"/>
      <c r="D87" s="32"/>
      <c r="E87" s="363"/>
    </row>
    <row r="88" spans="1:5" ht="36.75" customHeight="1" hidden="1">
      <c r="A88" s="30" t="s">
        <v>144</v>
      </c>
      <c r="B88" s="32">
        <f>+B67+B83+B84+B85+B86+B87</f>
        <v>3087.4199999999796</v>
      </c>
      <c r="C88" s="32">
        <f>+C67+C83+C84+C85+C86+C87</f>
        <v>609.2200000000221</v>
      </c>
      <c r="D88" s="32">
        <f>+D67+D83+D84+D85+D86+D87</f>
        <v>846.359999999986</v>
      </c>
      <c r="E88" s="363"/>
    </row>
    <row r="89" spans="2:5" ht="19.5" customHeight="1">
      <c r="B89" s="22"/>
      <c r="C89" s="22"/>
      <c r="D89" s="364"/>
      <c r="E89" s="364"/>
    </row>
    <row r="90" spans="1:5" ht="19.5" customHeight="1" hidden="1">
      <c r="A90" s="23" t="s">
        <v>93</v>
      </c>
      <c r="B90" s="24"/>
      <c r="C90" s="24"/>
      <c r="D90" s="365"/>
      <c r="E90" s="365"/>
    </row>
    <row r="91" spans="1:5" ht="19.5" customHeight="1" hidden="1">
      <c r="A91" s="9" t="s">
        <v>94</v>
      </c>
      <c r="B91" s="22"/>
      <c r="C91" s="22"/>
      <c r="D91" s="364"/>
      <c r="E91" s="364"/>
    </row>
    <row r="92" spans="2:5" ht="19.5" customHeight="1" hidden="1">
      <c r="B92" s="22"/>
      <c r="C92" s="22"/>
      <c r="D92" s="364"/>
      <c r="E92" s="364"/>
    </row>
    <row r="93" spans="2:5" ht="19.5" customHeight="1" hidden="1">
      <c r="B93" s="22"/>
      <c r="C93" s="22"/>
      <c r="D93" s="364"/>
      <c r="E93" s="364"/>
    </row>
    <row r="94" spans="2:5" ht="19.5" customHeight="1" hidden="1">
      <c r="B94" s="22"/>
      <c r="C94" s="22"/>
      <c r="D94" s="364"/>
      <c r="E94" s="364"/>
    </row>
    <row r="95" spans="2:5" ht="19.5" customHeight="1" hidden="1">
      <c r="B95" s="22"/>
      <c r="C95" s="22"/>
      <c r="D95" s="364"/>
      <c r="E95" s="364"/>
    </row>
    <row r="96" spans="2:5" ht="19.5" customHeight="1" hidden="1">
      <c r="B96" s="25" t="e">
        <f>+'[1]PASIVO'!C20</f>
        <v>#REF!</v>
      </c>
      <c r="C96" s="25" t="e">
        <f>+'[1]PASIVO'!D20</f>
        <v>#REF!</v>
      </c>
      <c r="D96" s="27" t="e">
        <f>+'[1]PASIVO'!E20</f>
        <v>#REF!</v>
      </c>
      <c r="E96" s="27"/>
    </row>
    <row r="97" spans="2:5" ht="19.5" customHeight="1" hidden="1">
      <c r="B97" s="26" t="e">
        <f>#REF!-B96</f>
        <v>#REF!</v>
      </c>
      <c r="C97" s="26" t="e">
        <f>#REF!-C96</f>
        <v>#REF!</v>
      </c>
      <c r="D97" s="27" t="e">
        <f>#REF!-D96</f>
        <v>#REF!</v>
      </c>
      <c r="E97" s="27"/>
    </row>
    <row r="98" spans="1:5" ht="19.5" customHeight="1" hidden="1">
      <c r="A98" s="17"/>
      <c r="B98" s="27"/>
      <c r="C98" s="27"/>
      <c r="D98" s="27"/>
      <c r="E98" s="27"/>
    </row>
    <row r="99" spans="1:5" ht="19.5" customHeight="1" hidden="1">
      <c r="A99" s="9" t="s">
        <v>95</v>
      </c>
      <c r="B99" s="26" t="e">
        <f>+'[1]PASIVO'!C19</f>
        <v>#REF!</v>
      </c>
      <c r="C99" s="26" t="e">
        <f>+'[1]PASIVO'!D19-'[1]PASIVO'!C19</f>
        <v>#REF!</v>
      </c>
      <c r="D99" s="27" t="e">
        <f>+'[1]PASIVO'!E19-'[1]PASIVO'!D19</f>
        <v>#REF!</v>
      </c>
      <c r="E99" s="27"/>
    </row>
    <row r="100" spans="1:5" ht="19.5" customHeight="1" hidden="1">
      <c r="A100" s="9" t="s">
        <v>96</v>
      </c>
      <c r="B100" s="26" t="e">
        <f>+#REF!</f>
        <v>#REF!</v>
      </c>
      <c r="C100" s="26" t="e">
        <f>+#REF!</f>
        <v>#REF!</v>
      </c>
      <c r="D100" s="27" t="e">
        <f>+#REF!</f>
        <v>#REF!</v>
      </c>
      <c r="E100" s="27"/>
    </row>
    <row r="101" spans="1:5" ht="19.5" customHeight="1" hidden="1">
      <c r="A101" s="9" t="s">
        <v>97</v>
      </c>
      <c r="B101" s="25" t="e">
        <f>SUM(B99:B100)</f>
        <v>#REF!</v>
      </c>
      <c r="C101" s="25" t="e">
        <f>SUM(C99:C100)</f>
        <v>#REF!</v>
      </c>
      <c r="D101" s="27" t="e">
        <f>SUM(D99:D100)</f>
        <v>#REF!</v>
      </c>
      <c r="E101" s="27"/>
    </row>
    <row r="102" spans="1:5" ht="19.5" customHeight="1" hidden="1">
      <c r="A102" s="28" t="s">
        <v>98</v>
      </c>
      <c r="B102" s="26" t="e">
        <f>+'[1]PASIVO'!C19+#REF!</f>
        <v>#REF!</v>
      </c>
      <c r="C102" s="26" t="e">
        <f>+'[1]PASIVO'!D19+#REF!-'[1]PASIVO'!C19</f>
        <v>#REF!</v>
      </c>
      <c r="D102" s="27" t="e">
        <f>+'[1]PASIVO'!E19+#REF!-'[1]PASIVO'!D19</f>
        <v>#REF!</v>
      </c>
      <c r="E102" s="27"/>
    </row>
    <row r="103" spans="1:5" ht="19.5" customHeight="1" hidden="1">
      <c r="A103" s="9" t="s">
        <v>99</v>
      </c>
      <c r="B103" s="22">
        <v>29502.85</v>
      </c>
      <c r="C103" s="22">
        <v>0</v>
      </c>
      <c r="D103" s="364">
        <v>0</v>
      </c>
      <c r="E103" s="364"/>
    </row>
    <row r="104" spans="1:5" ht="19.5" customHeight="1" hidden="1">
      <c r="A104" s="9" t="s">
        <v>100</v>
      </c>
      <c r="B104" s="29" t="e">
        <f>+B102-B103</f>
        <v>#REF!</v>
      </c>
      <c r="C104" s="26" t="e">
        <f>+C102-C103</f>
        <v>#REF!</v>
      </c>
      <c r="D104" s="364" t="e">
        <f>+D102-D103</f>
        <v>#REF!</v>
      </c>
      <c r="E104" s="364"/>
    </row>
    <row r="105" spans="2:5" ht="19.5" customHeight="1" hidden="1">
      <c r="B105" s="22"/>
      <c r="C105" s="22"/>
      <c r="D105" s="364"/>
      <c r="E105" s="364"/>
    </row>
    <row r="106" spans="2:5" ht="19.5" customHeight="1" hidden="1">
      <c r="B106" s="22"/>
      <c r="C106" s="22"/>
      <c r="D106" s="364"/>
      <c r="E106" s="364"/>
    </row>
    <row r="107" spans="2:5" ht="19.5" customHeight="1" hidden="1">
      <c r="B107" s="22"/>
      <c r="C107" s="22"/>
      <c r="D107" s="364"/>
      <c r="E107" s="364"/>
    </row>
    <row r="108" spans="2:5" ht="19.5" customHeight="1" hidden="1">
      <c r="B108" s="22"/>
      <c r="C108" s="22"/>
      <c r="D108" s="364"/>
      <c r="E108" s="364"/>
    </row>
    <row r="109" spans="2:5" ht="19.5" customHeight="1" hidden="1">
      <c r="B109" s="22"/>
      <c r="C109" s="22"/>
      <c r="D109" s="364"/>
      <c r="E109" s="364"/>
    </row>
    <row r="110" spans="2:5" ht="19.5" customHeight="1" hidden="1">
      <c r="B110" s="22"/>
      <c r="C110" s="22"/>
      <c r="D110" s="364"/>
      <c r="E110" s="364"/>
    </row>
    <row r="111" spans="2:5" ht="19.5" customHeight="1">
      <c r="B111" s="22"/>
      <c r="C111" s="22"/>
      <c r="D111" s="364"/>
      <c r="E111" s="364"/>
    </row>
    <row r="112" spans="2:5" ht="19.5" customHeight="1">
      <c r="B112" s="22"/>
      <c r="C112" s="22"/>
      <c r="D112" s="364"/>
      <c r="E112" s="364"/>
    </row>
    <row r="113" spans="2:5" ht="19.5" customHeight="1">
      <c r="B113" s="22"/>
      <c r="C113" s="22"/>
      <c r="D113" s="364"/>
      <c r="E113" s="364"/>
    </row>
    <row r="114" spans="2:5" ht="19.5" customHeight="1">
      <c r="B114" s="22"/>
      <c r="C114" s="22"/>
      <c r="D114" s="364"/>
      <c r="E114" s="364"/>
    </row>
    <row r="115" spans="2:5" ht="19.5" customHeight="1">
      <c r="B115" s="22"/>
      <c r="C115" s="22"/>
      <c r="D115" s="364"/>
      <c r="E115" s="364"/>
    </row>
    <row r="116" spans="2:5" ht="19.5" customHeight="1">
      <c r="B116" s="22"/>
      <c r="C116" s="22"/>
      <c r="D116" s="364"/>
      <c r="E116" s="364"/>
    </row>
    <row r="117" spans="2:5" ht="19.5" customHeight="1">
      <c r="B117" s="22"/>
      <c r="C117" s="22"/>
      <c r="D117" s="364"/>
      <c r="E117" s="364"/>
    </row>
    <row r="118" spans="2:5" ht="19.5" customHeight="1">
      <c r="B118" s="22"/>
      <c r="C118" s="22"/>
      <c r="D118" s="364"/>
      <c r="E118" s="364"/>
    </row>
    <row r="119" spans="2:5" ht="19.5" customHeight="1">
      <c r="B119" s="22"/>
      <c r="C119" s="22"/>
      <c r="D119" s="364"/>
      <c r="E119" s="364"/>
    </row>
    <row r="120" spans="2:5" ht="19.5" customHeight="1">
      <c r="B120" s="22"/>
      <c r="C120" s="22"/>
      <c r="D120" s="364"/>
      <c r="E120" s="364"/>
    </row>
    <row r="121" spans="2:5" ht="19.5" customHeight="1">
      <c r="B121" s="22"/>
      <c r="C121" s="22"/>
      <c r="D121" s="364"/>
      <c r="E121" s="364"/>
    </row>
    <row r="122" spans="2:5" ht="19.5" customHeight="1">
      <c r="B122" s="22"/>
      <c r="C122" s="22"/>
      <c r="D122" s="364"/>
      <c r="E122" s="364"/>
    </row>
    <row r="123" spans="2:5" ht="19.5" customHeight="1">
      <c r="B123" s="22"/>
      <c r="C123" s="22"/>
      <c r="D123" s="364"/>
      <c r="E123" s="364"/>
    </row>
    <row r="124" spans="2:5" ht="19.5" customHeight="1">
      <c r="B124" s="22"/>
      <c r="C124" s="22"/>
      <c r="D124" s="364"/>
      <c r="E124" s="364"/>
    </row>
    <row r="125" spans="2:5" ht="19.5" customHeight="1">
      <c r="B125" s="22"/>
      <c r="C125" s="22"/>
      <c r="D125" s="364"/>
      <c r="E125" s="364"/>
    </row>
    <row r="126" spans="2:5" ht="19.5" customHeight="1">
      <c r="B126" s="22"/>
      <c r="C126" s="22"/>
      <c r="D126" s="364"/>
      <c r="E126" s="364"/>
    </row>
    <row r="127" spans="2:5" ht="19.5" customHeight="1">
      <c r="B127" s="22"/>
      <c r="C127" s="22"/>
      <c r="D127" s="364"/>
      <c r="E127" s="364"/>
    </row>
    <row r="128" spans="2:5" ht="19.5" customHeight="1">
      <c r="B128" s="22"/>
      <c r="C128" s="22"/>
      <c r="D128" s="364"/>
      <c r="E128" s="364"/>
    </row>
    <row r="129" spans="2:5" ht="19.5" customHeight="1">
      <c r="B129" s="22"/>
      <c r="C129" s="22"/>
      <c r="D129" s="364"/>
      <c r="E129" s="364"/>
    </row>
    <row r="130" spans="2:5" ht="19.5" customHeight="1">
      <c r="B130" s="22"/>
      <c r="C130" s="22"/>
      <c r="D130" s="364"/>
      <c r="E130" s="364"/>
    </row>
    <row r="131" spans="2:5" ht="19.5" customHeight="1">
      <c r="B131" s="22"/>
      <c r="C131" s="22"/>
      <c r="D131" s="364"/>
      <c r="E131" s="364"/>
    </row>
    <row r="132" spans="2:5" ht="19.5" customHeight="1">
      <c r="B132" s="22"/>
      <c r="C132" s="22"/>
      <c r="D132" s="364"/>
      <c r="E132" s="364"/>
    </row>
    <row r="133" spans="2:5" ht="19.5" customHeight="1">
      <c r="B133" s="22"/>
      <c r="C133" s="22"/>
      <c r="D133" s="364"/>
      <c r="E133" s="364"/>
    </row>
    <row r="134" spans="2:5" ht="19.5" customHeight="1">
      <c r="B134" s="22"/>
      <c r="C134" s="22"/>
      <c r="D134" s="364"/>
      <c r="E134" s="364"/>
    </row>
    <row r="135" spans="2:5" ht="19.5" customHeight="1">
      <c r="B135" s="22"/>
      <c r="C135" s="22"/>
      <c r="D135" s="364"/>
      <c r="E135" s="364"/>
    </row>
    <row r="136" spans="2:5" ht="19.5" customHeight="1">
      <c r="B136" s="22"/>
      <c r="C136" s="22"/>
      <c r="D136" s="364"/>
      <c r="E136" s="364"/>
    </row>
    <row r="137" spans="2:5" ht="19.5" customHeight="1">
      <c r="B137" s="22"/>
      <c r="C137" s="22"/>
      <c r="D137" s="364"/>
      <c r="E137" s="364"/>
    </row>
    <row r="138" spans="2:5" ht="19.5" customHeight="1">
      <c r="B138" s="22"/>
      <c r="C138" s="22"/>
      <c r="D138" s="364"/>
      <c r="E138" s="364"/>
    </row>
    <row r="139" spans="2:5" ht="19.5" customHeight="1">
      <c r="B139" s="22"/>
      <c r="C139" s="22"/>
      <c r="D139" s="364"/>
      <c r="E139" s="364"/>
    </row>
    <row r="140" spans="2:5" ht="19.5" customHeight="1">
      <c r="B140" s="22"/>
      <c r="C140" s="22"/>
      <c r="D140" s="364"/>
      <c r="E140" s="364"/>
    </row>
    <row r="141" spans="2:5" ht="19.5" customHeight="1">
      <c r="B141" s="22"/>
      <c r="C141" s="22"/>
      <c r="D141" s="364"/>
      <c r="E141" s="364"/>
    </row>
    <row r="142" spans="2:5" ht="19.5" customHeight="1">
      <c r="B142" s="22"/>
      <c r="C142" s="22"/>
      <c r="D142" s="364"/>
      <c r="E142" s="364"/>
    </row>
    <row r="143" spans="2:5" ht="19.5" customHeight="1">
      <c r="B143" s="22"/>
      <c r="C143" s="22"/>
      <c r="D143" s="364"/>
      <c r="E143" s="364"/>
    </row>
    <row r="144" spans="2:5" ht="19.5" customHeight="1">
      <c r="B144" s="22"/>
      <c r="C144" s="22"/>
      <c r="D144" s="364"/>
      <c r="E144" s="364"/>
    </row>
    <row r="145" spans="2:5" ht="19.5" customHeight="1">
      <c r="B145" s="22"/>
      <c r="C145" s="22"/>
      <c r="D145" s="364"/>
      <c r="E145" s="364"/>
    </row>
    <row r="146" spans="2:5" ht="19.5" customHeight="1">
      <c r="B146" s="22"/>
      <c r="C146" s="22"/>
      <c r="D146" s="364"/>
      <c r="E146" s="364"/>
    </row>
    <row r="147" spans="2:5" ht="19.5" customHeight="1">
      <c r="B147" s="22"/>
      <c r="C147" s="22"/>
      <c r="D147" s="364"/>
      <c r="E147" s="364"/>
    </row>
    <row r="148" spans="2:5" ht="19.5" customHeight="1">
      <c r="B148" s="22"/>
      <c r="C148" s="22"/>
      <c r="D148" s="364"/>
      <c r="E148" s="364"/>
    </row>
    <row r="149" spans="2:5" ht="19.5" customHeight="1">
      <c r="B149" s="22"/>
      <c r="C149" s="22"/>
      <c r="D149" s="364"/>
      <c r="E149" s="364"/>
    </row>
    <row r="150" spans="2:5" ht="19.5" customHeight="1">
      <c r="B150" s="22"/>
      <c r="C150" s="22"/>
      <c r="D150" s="364"/>
      <c r="E150" s="364"/>
    </row>
    <row r="151" spans="2:5" ht="19.5" customHeight="1">
      <c r="B151" s="22"/>
      <c r="C151" s="22"/>
      <c r="D151" s="364"/>
      <c r="E151" s="364"/>
    </row>
    <row r="152" spans="2:5" ht="19.5" customHeight="1">
      <c r="B152" s="22"/>
      <c r="C152" s="22"/>
      <c r="D152" s="364"/>
      <c r="E152" s="364"/>
    </row>
    <row r="153" spans="2:5" ht="19.5" customHeight="1">
      <c r="B153" s="22"/>
      <c r="C153" s="22"/>
      <c r="D153" s="364"/>
      <c r="E153" s="364"/>
    </row>
    <row r="154" spans="2:5" ht="19.5" customHeight="1">
      <c r="B154" s="22"/>
      <c r="C154" s="22"/>
      <c r="D154" s="364"/>
      <c r="E154" s="364"/>
    </row>
    <row r="155" spans="2:5" ht="19.5" customHeight="1">
      <c r="B155" s="22"/>
      <c r="C155" s="22"/>
      <c r="D155" s="364"/>
      <c r="E155" s="364"/>
    </row>
    <row r="156" spans="2:5" ht="19.5" customHeight="1">
      <c r="B156" s="22"/>
      <c r="C156" s="22"/>
      <c r="D156" s="364"/>
      <c r="E156" s="364"/>
    </row>
    <row r="157" spans="2:5" ht="19.5" customHeight="1">
      <c r="B157" s="22"/>
      <c r="C157" s="22"/>
      <c r="D157" s="364"/>
      <c r="E157" s="364"/>
    </row>
    <row r="158" spans="2:5" ht="19.5" customHeight="1">
      <c r="B158" s="22"/>
      <c r="C158" s="22"/>
      <c r="D158" s="364"/>
      <c r="E158" s="364"/>
    </row>
    <row r="159" spans="2:5" ht="19.5" customHeight="1">
      <c r="B159" s="22"/>
      <c r="C159" s="22"/>
      <c r="D159" s="364"/>
      <c r="E159" s="364"/>
    </row>
    <row r="160" spans="2:5" ht="19.5" customHeight="1">
      <c r="B160" s="22"/>
      <c r="C160" s="22"/>
      <c r="D160" s="364"/>
      <c r="E160" s="364"/>
    </row>
    <row r="161" spans="2:5" ht="19.5" customHeight="1">
      <c r="B161" s="22"/>
      <c r="C161" s="22"/>
      <c r="D161" s="364"/>
      <c r="E161" s="364"/>
    </row>
    <row r="162" spans="2:5" ht="19.5" customHeight="1">
      <c r="B162" s="22"/>
      <c r="C162" s="22"/>
      <c r="D162" s="364"/>
      <c r="E162" s="364"/>
    </row>
    <row r="163" spans="2:5" ht="19.5" customHeight="1">
      <c r="B163" s="22"/>
      <c r="C163" s="22"/>
      <c r="D163" s="364"/>
      <c r="E163" s="364"/>
    </row>
    <row r="164" spans="2:5" ht="19.5" customHeight="1">
      <c r="B164" s="22"/>
      <c r="C164" s="22"/>
      <c r="D164" s="364"/>
      <c r="E164" s="364"/>
    </row>
    <row r="165" spans="2:5" ht="19.5" customHeight="1">
      <c r="B165" s="22"/>
      <c r="C165" s="22"/>
      <c r="D165" s="364"/>
      <c r="E165" s="364"/>
    </row>
    <row r="166" spans="2:5" ht="19.5" customHeight="1">
      <c r="B166" s="22"/>
      <c r="C166" s="22"/>
      <c r="D166" s="364"/>
      <c r="E166" s="364"/>
    </row>
    <row r="167" spans="2:5" ht="19.5" customHeight="1">
      <c r="B167" s="22"/>
      <c r="C167" s="22"/>
      <c r="D167" s="364"/>
      <c r="E167" s="364"/>
    </row>
    <row r="168" spans="2:5" ht="19.5" customHeight="1">
      <c r="B168" s="22"/>
      <c r="C168" s="22"/>
      <c r="D168" s="364"/>
      <c r="E168" s="364"/>
    </row>
    <row r="169" spans="2:5" ht="19.5" customHeight="1">
      <c r="B169" s="22"/>
      <c r="C169" s="22"/>
      <c r="D169" s="364"/>
      <c r="E169" s="364"/>
    </row>
    <row r="170" spans="2:5" ht="19.5" customHeight="1">
      <c r="B170" s="22"/>
      <c r="C170" s="22"/>
      <c r="D170" s="364"/>
      <c r="E170" s="364"/>
    </row>
    <row r="171" spans="2:5" ht="19.5" customHeight="1">
      <c r="B171" s="22"/>
      <c r="C171" s="22"/>
      <c r="D171" s="364"/>
      <c r="E171" s="364"/>
    </row>
    <row r="172" spans="2:5" ht="19.5" customHeight="1">
      <c r="B172" s="22"/>
      <c r="C172" s="22"/>
      <c r="D172" s="364"/>
      <c r="E172" s="364"/>
    </row>
    <row r="173" spans="2:5" ht="19.5" customHeight="1">
      <c r="B173" s="22"/>
      <c r="C173" s="22"/>
      <c r="D173" s="364"/>
      <c r="E173" s="364"/>
    </row>
    <row r="174" spans="2:5" ht="19.5" customHeight="1">
      <c r="B174" s="22"/>
      <c r="C174" s="22"/>
      <c r="D174" s="364"/>
      <c r="E174" s="364"/>
    </row>
    <row r="175" spans="2:5" ht="19.5" customHeight="1">
      <c r="B175" s="22"/>
      <c r="C175" s="22"/>
      <c r="D175" s="364"/>
      <c r="E175" s="364"/>
    </row>
    <row r="176" spans="2:5" ht="19.5" customHeight="1">
      <c r="B176" s="22"/>
      <c r="C176" s="22"/>
      <c r="D176" s="364"/>
      <c r="E176" s="364"/>
    </row>
    <row r="177" spans="2:5" ht="19.5" customHeight="1">
      <c r="B177" s="22"/>
      <c r="C177" s="22"/>
      <c r="D177" s="364"/>
      <c r="E177" s="364"/>
    </row>
    <row r="178" spans="2:5" ht="19.5" customHeight="1">
      <c r="B178" s="22"/>
      <c r="C178" s="22"/>
      <c r="D178" s="364"/>
      <c r="E178" s="364"/>
    </row>
    <row r="179" spans="2:5" ht="19.5" customHeight="1">
      <c r="B179" s="22"/>
      <c r="C179" s="22"/>
      <c r="D179" s="364"/>
      <c r="E179" s="364"/>
    </row>
    <row r="180" spans="2:5" ht="19.5" customHeight="1">
      <c r="B180" s="22"/>
      <c r="C180" s="22"/>
      <c r="D180" s="364"/>
      <c r="E180" s="364"/>
    </row>
    <row r="181" spans="2:5" ht="19.5" customHeight="1">
      <c r="B181" s="22"/>
      <c r="C181" s="22"/>
      <c r="D181" s="364"/>
      <c r="E181" s="364"/>
    </row>
    <row r="182" spans="2:5" ht="19.5" customHeight="1">
      <c r="B182" s="22"/>
      <c r="C182" s="22"/>
      <c r="D182" s="364"/>
      <c r="E182" s="364"/>
    </row>
    <row r="183" spans="2:5" ht="19.5" customHeight="1">
      <c r="B183" s="22"/>
      <c r="C183" s="22"/>
      <c r="D183" s="364"/>
      <c r="E183" s="364"/>
    </row>
    <row r="184" spans="2:5" ht="19.5" customHeight="1">
      <c r="B184" s="22"/>
      <c r="C184" s="22"/>
      <c r="D184" s="364"/>
      <c r="E184" s="364"/>
    </row>
    <row r="185" spans="2:5" ht="19.5" customHeight="1">
      <c r="B185" s="22"/>
      <c r="C185" s="22"/>
      <c r="D185" s="364"/>
      <c r="E185" s="364"/>
    </row>
    <row r="186" spans="2:5" ht="19.5" customHeight="1">
      <c r="B186" s="22"/>
      <c r="C186" s="22"/>
      <c r="D186" s="364"/>
      <c r="E186" s="364"/>
    </row>
    <row r="187" spans="2:5" ht="19.5" customHeight="1">
      <c r="B187" s="22"/>
      <c r="C187" s="22"/>
      <c r="D187" s="364"/>
      <c r="E187" s="364"/>
    </row>
    <row r="188" spans="2:5" ht="19.5" customHeight="1">
      <c r="B188" s="22"/>
      <c r="C188" s="22"/>
      <c r="D188" s="364"/>
      <c r="E188" s="364"/>
    </row>
    <row r="189" spans="2:5" ht="19.5" customHeight="1">
      <c r="B189" s="22"/>
      <c r="C189" s="22"/>
      <c r="D189" s="364"/>
      <c r="E189" s="364"/>
    </row>
    <row r="190" spans="2:5" ht="19.5" customHeight="1">
      <c r="B190" s="22"/>
      <c r="C190" s="22"/>
      <c r="D190" s="364"/>
      <c r="E190" s="364"/>
    </row>
    <row r="191" spans="2:5" ht="19.5" customHeight="1">
      <c r="B191" s="22"/>
      <c r="C191" s="22"/>
      <c r="D191" s="364"/>
      <c r="E191" s="364"/>
    </row>
    <row r="192" spans="2:5" ht="19.5" customHeight="1">
      <c r="B192" s="22"/>
      <c r="C192" s="22"/>
      <c r="D192" s="364"/>
      <c r="E192" s="364"/>
    </row>
    <row r="193" spans="2:5" ht="19.5" customHeight="1">
      <c r="B193" s="22"/>
      <c r="C193" s="22"/>
      <c r="D193" s="364"/>
      <c r="E193" s="364"/>
    </row>
    <row r="194" spans="2:5" ht="19.5" customHeight="1">
      <c r="B194" s="22"/>
      <c r="C194" s="22"/>
      <c r="D194" s="364"/>
      <c r="E194" s="364"/>
    </row>
    <row r="195" spans="2:5" ht="19.5" customHeight="1">
      <c r="B195" s="22"/>
      <c r="C195" s="22"/>
      <c r="D195" s="364"/>
      <c r="E195" s="364"/>
    </row>
    <row r="196" spans="2:5" ht="19.5" customHeight="1">
      <c r="B196" s="22"/>
      <c r="C196" s="22"/>
      <c r="D196" s="364"/>
      <c r="E196" s="364"/>
    </row>
    <row r="197" spans="2:5" ht="19.5" customHeight="1">
      <c r="B197" s="22"/>
      <c r="C197" s="22"/>
      <c r="D197" s="364"/>
      <c r="E197" s="364"/>
    </row>
    <row r="198" spans="2:5" ht="19.5" customHeight="1">
      <c r="B198" s="22"/>
      <c r="C198" s="22"/>
      <c r="D198" s="364"/>
      <c r="E198" s="364"/>
    </row>
    <row r="199" spans="2:5" ht="19.5" customHeight="1">
      <c r="B199" s="22"/>
      <c r="C199" s="22"/>
      <c r="D199" s="364"/>
      <c r="E199" s="364"/>
    </row>
    <row r="200" spans="2:5" ht="19.5" customHeight="1">
      <c r="B200" s="22"/>
      <c r="C200" s="22"/>
      <c r="D200" s="364"/>
      <c r="E200" s="364"/>
    </row>
    <row r="201" spans="2:5" ht="19.5" customHeight="1">
      <c r="B201" s="22"/>
      <c r="C201" s="22"/>
      <c r="D201" s="364"/>
      <c r="E201" s="364"/>
    </row>
    <row r="202" spans="2:5" ht="19.5" customHeight="1">
      <c r="B202" s="22"/>
      <c r="C202" s="22"/>
      <c r="D202" s="364"/>
      <c r="E202" s="364"/>
    </row>
    <row r="203" spans="2:5" ht="19.5" customHeight="1">
      <c r="B203" s="22"/>
      <c r="C203" s="22"/>
      <c r="D203" s="364"/>
      <c r="E203" s="364"/>
    </row>
    <row r="204" spans="2:5" ht="19.5" customHeight="1">
      <c r="B204" s="22"/>
      <c r="C204" s="22"/>
      <c r="D204" s="364"/>
      <c r="E204" s="364"/>
    </row>
    <row r="205" spans="2:5" ht="19.5" customHeight="1">
      <c r="B205" s="22"/>
      <c r="C205" s="22"/>
      <c r="D205" s="364"/>
      <c r="E205" s="364"/>
    </row>
    <row r="206" spans="2:5" ht="19.5" customHeight="1">
      <c r="B206" s="22"/>
      <c r="C206" s="22"/>
      <c r="D206" s="364"/>
      <c r="E206" s="364"/>
    </row>
    <row r="207" spans="2:5" ht="19.5" customHeight="1">
      <c r="B207" s="22"/>
      <c r="C207" s="22"/>
      <c r="D207" s="364"/>
      <c r="E207" s="364"/>
    </row>
    <row r="208" spans="2:5" ht="19.5" customHeight="1">
      <c r="B208" s="22"/>
      <c r="C208" s="22"/>
      <c r="D208" s="364"/>
      <c r="E208" s="364"/>
    </row>
    <row r="209" spans="2:5" ht="19.5" customHeight="1">
      <c r="B209" s="22"/>
      <c r="C209" s="22"/>
      <c r="D209" s="364"/>
      <c r="E209" s="364"/>
    </row>
    <row r="210" spans="2:5" ht="19.5" customHeight="1">
      <c r="B210" s="22"/>
      <c r="C210" s="22"/>
      <c r="D210" s="364"/>
      <c r="E210" s="364"/>
    </row>
    <row r="211" spans="2:5" ht="19.5" customHeight="1">
      <c r="B211" s="22"/>
      <c r="C211" s="22"/>
      <c r="D211" s="364"/>
      <c r="E211" s="364"/>
    </row>
    <row r="212" spans="2:5" ht="19.5" customHeight="1">
      <c r="B212" s="22"/>
      <c r="C212" s="22"/>
      <c r="D212" s="364"/>
      <c r="E212" s="364"/>
    </row>
    <row r="213" spans="2:5" ht="19.5" customHeight="1">
      <c r="B213" s="22"/>
      <c r="C213" s="22"/>
      <c r="D213" s="364"/>
      <c r="E213" s="364"/>
    </row>
    <row r="214" spans="2:5" ht="19.5" customHeight="1">
      <c r="B214" s="22"/>
      <c r="C214" s="22"/>
      <c r="D214" s="364"/>
      <c r="E214" s="364"/>
    </row>
    <row r="215" spans="2:5" ht="19.5" customHeight="1">
      <c r="B215" s="22"/>
      <c r="C215" s="22"/>
      <c r="D215" s="364"/>
      <c r="E215" s="364"/>
    </row>
    <row r="216" spans="2:5" ht="19.5" customHeight="1">
      <c r="B216" s="22"/>
      <c r="C216" s="22"/>
      <c r="D216" s="364"/>
      <c r="E216" s="364"/>
    </row>
    <row r="217" spans="2:5" ht="19.5" customHeight="1">
      <c r="B217" s="22"/>
      <c r="C217" s="22"/>
      <c r="D217" s="364"/>
      <c r="E217" s="364"/>
    </row>
    <row r="218" spans="2:5" ht="19.5" customHeight="1">
      <c r="B218" s="22"/>
      <c r="C218" s="22"/>
      <c r="D218" s="364"/>
      <c r="E218" s="364"/>
    </row>
    <row r="219" spans="2:5" ht="19.5" customHeight="1">
      <c r="B219" s="22"/>
      <c r="C219" s="22"/>
      <c r="D219" s="364"/>
      <c r="E219" s="364"/>
    </row>
    <row r="220" spans="2:5" ht="19.5" customHeight="1">
      <c r="B220" s="22"/>
      <c r="C220" s="22"/>
      <c r="D220" s="364"/>
      <c r="E220" s="364"/>
    </row>
    <row r="221" spans="2:5" ht="19.5" customHeight="1">
      <c r="B221" s="22"/>
      <c r="C221" s="22"/>
      <c r="D221" s="364"/>
      <c r="E221" s="364"/>
    </row>
    <row r="222" spans="2:5" ht="19.5" customHeight="1">
      <c r="B222" s="22"/>
      <c r="C222" s="22"/>
      <c r="D222" s="364"/>
      <c r="E222" s="364"/>
    </row>
    <row r="223" spans="2:5" ht="19.5" customHeight="1">
      <c r="B223" s="22"/>
      <c r="C223" s="22"/>
      <c r="D223" s="364"/>
      <c r="E223" s="364"/>
    </row>
    <row r="224" spans="2:5" ht="19.5" customHeight="1">
      <c r="B224" s="22"/>
      <c r="C224" s="22"/>
      <c r="D224" s="364"/>
      <c r="E224" s="364"/>
    </row>
    <row r="225" spans="2:5" ht="19.5" customHeight="1">
      <c r="B225" s="22"/>
      <c r="C225" s="22"/>
      <c r="D225" s="364"/>
      <c r="E225" s="364"/>
    </row>
    <row r="226" spans="2:5" ht="19.5" customHeight="1">
      <c r="B226" s="22"/>
      <c r="C226" s="22"/>
      <c r="D226" s="364"/>
      <c r="E226" s="364"/>
    </row>
    <row r="227" spans="2:5" ht="19.5" customHeight="1">
      <c r="B227" s="22"/>
      <c r="C227" s="22"/>
      <c r="D227" s="364"/>
      <c r="E227" s="364"/>
    </row>
    <row r="228" spans="2:5" ht="19.5" customHeight="1">
      <c r="B228" s="22"/>
      <c r="C228" s="22"/>
      <c r="D228" s="364"/>
      <c r="E228" s="364"/>
    </row>
    <row r="229" spans="2:5" ht="19.5" customHeight="1">
      <c r="B229" s="22"/>
      <c r="C229" s="22"/>
      <c r="D229" s="364"/>
      <c r="E229" s="364"/>
    </row>
    <row r="230" spans="2:5" ht="19.5" customHeight="1">
      <c r="B230" s="22"/>
      <c r="C230" s="22"/>
      <c r="D230" s="364"/>
      <c r="E230" s="364"/>
    </row>
    <row r="231" spans="2:5" ht="19.5" customHeight="1">
      <c r="B231" s="22"/>
      <c r="C231" s="22"/>
      <c r="D231" s="364"/>
      <c r="E231" s="364"/>
    </row>
    <row r="232" spans="2:5" ht="19.5" customHeight="1">
      <c r="B232" s="22"/>
      <c r="C232" s="22"/>
      <c r="D232" s="364"/>
      <c r="E232" s="364"/>
    </row>
    <row r="233" spans="2:5" ht="19.5" customHeight="1">
      <c r="B233" s="22"/>
      <c r="C233" s="22"/>
      <c r="D233" s="364"/>
      <c r="E233" s="364"/>
    </row>
    <row r="234" spans="2:5" ht="19.5" customHeight="1">
      <c r="B234" s="22"/>
      <c r="C234" s="22"/>
      <c r="D234" s="364"/>
      <c r="E234" s="364"/>
    </row>
    <row r="235" spans="2:5" ht="19.5" customHeight="1">
      <c r="B235" s="22"/>
      <c r="C235" s="22"/>
      <c r="D235" s="364"/>
      <c r="E235" s="364"/>
    </row>
    <row r="236" spans="2:5" ht="19.5" customHeight="1">
      <c r="B236" s="22"/>
      <c r="C236" s="22"/>
      <c r="D236" s="364"/>
      <c r="E236" s="364"/>
    </row>
    <row r="237" spans="2:5" ht="19.5" customHeight="1">
      <c r="B237" s="22"/>
      <c r="C237" s="22"/>
      <c r="D237" s="364"/>
      <c r="E237" s="364"/>
    </row>
    <row r="238" spans="2:5" ht="19.5" customHeight="1">
      <c r="B238" s="22"/>
      <c r="C238" s="22"/>
      <c r="D238" s="364"/>
      <c r="E238" s="364"/>
    </row>
    <row r="239" spans="2:5" ht="19.5" customHeight="1">
      <c r="B239" s="22"/>
      <c r="C239" s="22"/>
      <c r="D239" s="364"/>
      <c r="E239" s="364"/>
    </row>
    <row r="240" spans="2:5" ht="19.5" customHeight="1">
      <c r="B240" s="22"/>
      <c r="C240" s="22"/>
      <c r="D240" s="364"/>
      <c r="E240" s="364"/>
    </row>
    <row r="241" spans="2:5" ht="19.5" customHeight="1">
      <c r="B241" s="22"/>
      <c r="C241" s="22"/>
      <c r="D241" s="364"/>
      <c r="E241" s="364"/>
    </row>
    <row r="242" spans="2:5" ht="19.5" customHeight="1">
      <c r="B242" s="22"/>
      <c r="C242" s="22"/>
      <c r="D242" s="364"/>
      <c r="E242" s="364"/>
    </row>
    <row r="243" spans="2:5" ht="19.5" customHeight="1">
      <c r="B243" s="22"/>
      <c r="C243" s="22"/>
      <c r="D243" s="364"/>
      <c r="E243" s="364"/>
    </row>
    <row r="244" spans="2:5" ht="19.5" customHeight="1">
      <c r="B244" s="22"/>
      <c r="C244" s="22"/>
      <c r="D244" s="364"/>
      <c r="E244" s="364"/>
    </row>
    <row r="245" spans="2:5" ht="19.5" customHeight="1">
      <c r="B245" s="22"/>
      <c r="C245" s="22"/>
      <c r="D245" s="364"/>
      <c r="E245" s="364"/>
    </row>
    <row r="246" spans="2:5" ht="19.5" customHeight="1">
      <c r="B246" s="22"/>
      <c r="C246" s="22"/>
      <c r="D246" s="364"/>
      <c r="E246" s="364"/>
    </row>
    <row r="247" spans="2:5" ht="19.5" customHeight="1">
      <c r="B247" s="22"/>
      <c r="C247" s="22"/>
      <c r="D247" s="364"/>
      <c r="E247" s="364"/>
    </row>
    <row r="248" spans="2:5" ht="19.5" customHeight="1">
      <c r="B248" s="22"/>
      <c r="C248" s="22"/>
      <c r="D248" s="364"/>
      <c r="E248" s="364"/>
    </row>
    <row r="249" spans="2:5" ht="19.5" customHeight="1">
      <c r="B249" s="22"/>
      <c r="C249" s="22"/>
      <c r="D249" s="364"/>
      <c r="E249" s="364"/>
    </row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conditionalFormatting sqref="B27:D27">
    <cfRule type="cellIs" priority="1" dxfId="0" operator="notEqual" stopIfTrue="1">
      <formula>-#REF!</formula>
    </cfRule>
  </conditionalFormatting>
  <dataValidations count="2">
    <dataValidation allowBlank="1" showInputMessage="1" showErrorMessage="1" error="LOS DATOS DEBEN COINCIDIR CON LA CIFRA DE AMORTIZACIONES FICHA EP-4 INV" sqref="E32 E35 B32:D36"/>
    <dataValidation allowBlank="1" showInputMessage="1" showErrorMessage="1" promptTitle="FICHA EP-9" prompt="ESTE DATO DEBE COINCIDIR CON LA FICHA EP-9" sqref="B27:D27"/>
  </dataValidation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55" r:id="rId2"/>
  <headerFooter alignWithMargins="0">
    <oddFooter>&amp;L&amp;8Plaza de España, 1
38003 Santa Cruz de Tenerife
Teléfono: 901 501 901
www. 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8"/>
  <sheetViews>
    <sheetView zoomScale="70" zoomScaleNormal="70" zoomScalePageLayoutView="0" workbookViewId="0" topLeftCell="A46">
      <selection activeCell="G4" sqref="G4"/>
    </sheetView>
  </sheetViews>
  <sheetFormatPr defaultColWidth="10.7109375" defaultRowHeight="12.75"/>
  <cols>
    <col min="1" max="1" width="63.7109375" style="64" customWidth="1"/>
    <col min="2" max="2" width="13.140625" style="64" customWidth="1"/>
    <col min="3" max="3" width="15.421875" style="64" customWidth="1"/>
    <col min="4" max="4" width="15.28125" style="65" customWidth="1"/>
    <col min="5" max="5" width="2.421875" style="66" customWidth="1"/>
    <col min="6" max="6" width="10.7109375" style="64" hidden="1" customWidth="1"/>
    <col min="7" max="9" width="10.7109375" style="64" customWidth="1"/>
    <col min="10" max="16384" width="10.7109375" style="64" customWidth="1"/>
  </cols>
  <sheetData>
    <row r="1" spans="1:4" ht="12.75">
      <c r="A1" s="513"/>
      <c r="B1" s="514" t="s">
        <v>524</v>
      </c>
      <c r="C1" s="513"/>
      <c r="D1" s="513"/>
    </row>
    <row r="2" spans="1:4" ht="29.25" customHeight="1">
      <c r="A2" s="513"/>
      <c r="B2" s="520" t="s">
        <v>525</v>
      </c>
      <c r="C2" s="513"/>
      <c r="D2" s="513"/>
    </row>
    <row r="3" spans="1:4" ht="12.75">
      <c r="A3" s="513"/>
      <c r="B3" s="513"/>
      <c r="C3" s="513"/>
      <c r="D3" s="513"/>
    </row>
    <row r="4" spans="1:4" ht="12.75">
      <c r="A4" s="516" t="s">
        <v>526</v>
      </c>
      <c r="B4" s="517">
        <v>42339</v>
      </c>
      <c r="C4" s="513"/>
      <c r="D4" s="513"/>
    </row>
    <row r="5" spans="1:4" ht="12.75">
      <c r="A5" s="516" t="s">
        <v>527</v>
      </c>
      <c r="B5" s="518" t="s">
        <v>528</v>
      </c>
      <c r="C5" s="513"/>
      <c r="D5" s="513"/>
    </row>
    <row r="7" spans="1:5" s="34" customFormat="1" ht="49.5" customHeight="1">
      <c r="A7" s="650" t="s">
        <v>80</v>
      </c>
      <c r="B7" s="650"/>
      <c r="C7" s="650"/>
      <c r="D7" s="1">
        <v>2016</v>
      </c>
      <c r="E7" s="2"/>
    </row>
    <row r="8" spans="1:5" s="34" customFormat="1" ht="37.5" customHeight="1">
      <c r="A8" s="651" t="str">
        <f>PyG!A8</f>
        <v>FUNDACIÓN CANARIA PARA EL AVANCE DE LA BIOMEDICINA Y LA BIOTECNOLOGÍA</v>
      </c>
      <c r="B8" s="652"/>
      <c r="C8" s="653"/>
      <c r="D8" s="3" t="s">
        <v>145</v>
      </c>
      <c r="E8" s="4"/>
    </row>
    <row r="9" spans="1:5" s="34" customFormat="1" ht="31.5" customHeight="1">
      <c r="A9" s="654" t="s">
        <v>530</v>
      </c>
      <c r="B9" s="655"/>
      <c r="C9" s="655"/>
      <c r="D9" s="656"/>
      <c r="E9" s="36"/>
    </row>
    <row r="10" spans="1:6" s="34" customFormat="1" ht="31.5" customHeight="1">
      <c r="A10" s="37" t="s">
        <v>145</v>
      </c>
      <c r="B10" s="38" t="s">
        <v>507</v>
      </c>
      <c r="C10" s="39" t="s">
        <v>513</v>
      </c>
      <c r="D10" s="39" t="s">
        <v>514</v>
      </c>
      <c r="E10" s="40"/>
      <c r="F10" s="340" t="s">
        <v>495</v>
      </c>
    </row>
    <row r="11" spans="1:6" s="34" customFormat="1" ht="19.5" customHeight="1">
      <c r="A11" s="41" t="s">
        <v>146</v>
      </c>
      <c r="B11" s="381">
        <f>B12+B20+B27+B31+B34+B40+B46</f>
        <v>12260.99</v>
      </c>
      <c r="C11" s="381">
        <f>C12+C20+C27+C31+C34+C40+C46</f>
        <v>7758.68</v>
      </c>
      <c r="D11" s="381">
        <f>D12+D20+D27+D31+D34+D40+D46</f>
        <v>4451.7</v>
      </c>
      <c r="E11" s="42"/>
      <c r="F11" s="341">
        <f>+D11-C11</f>
        <v>-3306.9800000000005</v>
      </c>
    </row>
    <row r="12" spans="1:6" s="34" customFormat="1" ht="19.5" customHeight="1">
      <c r="A12" s="41" t="s">
        <v>577</v>
      </c>
      <c r="B12" s="381">
        <f>SUM(B13:B19)</f>
        <v>3055.61</v>
      </c>
      <c r="C12" s="381">
        <f>SUM(C13:C19)</f>
        <v>600</v>
      </c>
      <c r="D12" s="381">
        <f>SUM(D13:D19)</f>
        <v>0</v>
      </c>
      <c r="E12" s="43"/>
      <c r="F12" s="339">
        <f>+D12-C12</f>
        <v>-600</v>
      </c>
    </row>
    <row r="13" spans="1:6" s="34" customFormat="1" ht="19.5" customHeight="1">
      <c r="A13" s="44" t="s">
        <v>147</v>
      </c>
      <c r="B13" s="380"/>
      <c r="C13" s="380"/>
      <c r="D13" s="380"/>
      <c r="E13" s="43"/>
      <c r="F13" s="339">
        <f aca="true" t="shared" si="0" ref="F13:F46">+D13-C13</f>
        <v>0</v>
      </c>
    </row>
    <row r="14" spans="1:6" s="34" customFormat="1" ht="19.5" customHeight="1">
      <c r="A14" s="44" t="s">
        <v>157</v>
      </c>
      <c r="B14" s="380"/>
      <c r="C14" s="380"/>
      <c r="D14" s="380"/>
      <c r="E14" s="43"/>
      <c r="F14" s="339">
        <f t="shared" si="0"/>
        <v>0</v>
      </c>
    </row>
    <row r="15" spans="1:6" s="34" customFormat="1" ht="19.5" customHeight="1">
      <c r="A15" s="44" t="s">
        <v>158</v>
      </c>
      <c r="B15" s="380">
        <v>2355.61</v>
      </c>
      <c r="C15" s="380">
        <v>500</v>
      </c>
      <c r="D15" s="380">
        <v>0</v>
      </c>
      <c r="E15" s="43"/>
      <c r="F15" s="339">
        <f t="shared" si="0"/>
        <v>-500</v>
      </c>
    </row>
    <row r="16" spans="1:6" s="34" customFormat="1" ht="19.5" customHeight="1">
      <c r="A16" s="44" t="s">
        <v>159</v>
      </c>
      <c r="B16" s="380"/>
      <c r="C16" s="380"/>
      <c r="D16" s="380"/>
      <c r="E16" s="43"/>
      <c r="F16" s="339">
        <f t="shared" si="0"/>
        <v>0</v>
      </c>
    </row>
    <row r="17" spans="1:6" s="34" customFormat="1" ht="19.5" customHeight="1">
      <c r="A17" s="44" t="s">
        <v>160</v>
      </c>
      <c r="B17" s="380">
        <v>700</v>
      </c>
      <c r="C17" s="380">
        <v>100</v>
      </c>
      <c r="D17" s="380"/>
      <c r="E17" s="43"/>
      <c r="F17" s="339">
        <f t="shared" si="0"/>
        <v>-100</v>
      </c>
    </row>
    <row r="18" spans="1:6" s="34" customFormat="1" ht="19.5" customHeight="1">
      <c r="A18" s="44" t="s">
        <v>161</v>
      </c>
      <c r="B18" s="380"/>
      <c r="C18" s="380"/>
      <c r="D18" s="380"/>
      <c r="E18" s="43"/>
      <c r="F18" s="339">
        <f t="shared" si="0"/>
        <v>0</v>
      </c>
    </row>
    <row r="19" spans="1:6" s="34" customFormat="1" ht="19.5" customHeight="1">
      <c r="A19" s="44" t="s">
        <v>162</v>
      </c>
      <c r="B19" s="380"/>
      <c r="C19" s="380"/>
      <c r="D19" s="380"/>
      <c r="E19" s="43"/>
      <c r="F19" s="339">
        <f t="shared" si="0"/>
        <v>0</v>
      </c>
    </row>
    <row r="20" spans="1:6" s="34" customFormat="1" ht="19.5" customHeight="1">
      <c r="A20" s="41" t="s">
        <v>578</v>
      </c>
      <c r="B20" s="381">
        <f>SUM(B21:B26)</f>
        <v>0</v>
      </c>
      <c r="C20" s="381">
        <f>SUM(C21:C26)</f>
        <v>0</v>
      </c>
      <c r="D20" s="381">
        <f>SUM(D21:D26)</f>
        <v>0</v>
      </c>
      <c r="E20" s="43"/>
      <c r="F20" s="341">
        <f t="shared" si="0"/>
        <v>0</v>
      </c>
    </row>
    <row r="21" spans="1:6" s="34" customFormat="1" ht="19.5" customHeight="1">
      <c r="A21" s="44" t="s">
        <v>163</v>
      </c>
      <c r="B21" s="380"/>
      <c r="C21" s="380"/>
      <c r="D21" s="380"/>
      <c r="E21" s="43"/>
      <c r="F21" s="339">
        <f t="shared" si="0"/>
        <v>0</v>
      </c>
    </row>
    <row r="22" spans="1:6" s="34" customFormat="1" ht="19.5" customHeight="1">
      <c r="A22" s="44" t="s">
        <v>164</v>
      </c>
      <c r="B22" s="380"/>
      <c r="C22" s="380"/>
      <c r="D22" s="380"/>
      <c r="E22" s="43"/>
      <c r="F22" s="339">
        <f t="shared" si="0"/>
        <v>0</v>
      </c>
    </row>
    <row r="23" spans="1:6" s="34" customFormat="1" ht="19.5" customHeight="1">
      <c r="A23" s="44" t="s">
        <v>165</v>
      </c>
      <c r="B23" s="380"/>
      <c r="C23" s="380"/>
      <c r="D23" s="380"/>
      <c r="E23" s="43"/>
      <c r="F23" s="339">
        <f t="shared" si="0"/>
        <v>0</v>
      </c>
    </row>
    <row r="24" spans="1:6" s="34" customFormat="1" ht="19.5" customHeight="1">
      <c r="A24" s="44" t="s">
        <v>166</v>
      </c>
      <c r="B24" s="380"/>
      <c r="C24" s="380"/>
      <c r="D24" s="380"/>
      <c r="E24" s="43"/>
      <c r="F24" s="339">
        <f t="shared" si="0"/>
        <v>0</v>
      </c>
    </row>
    <row r="25" spans="1:6" s="34" customFormat="1" ht="19.5" customHeight="1">
      <c r="A25" s="44" t="s">
        <v>167</v>
      </c>
      <c r="B25" s="380"/>
      <c r="C25" s="380"/>
      <c r="D25" s="380"/>
      <c r="E25" s="43"/>
      <c r="F25" s="339">
        <f t="shared" si="0"/>
        <v>0</v>
      </c>
    </row>
    <row r="26" spans="1:6" s="34" customFormat="1" ht="19.5" customHeight="1">
      <c r="A26" s="44" t="s">
        <v>168</v>
      </c>
      <c r="B26" s="380"/>
      <c r="C26" s="380"/>
      <c r="D26" s="380"/>
      <c r="E26" s="43"/>
      <c r="F26" s="339">
        <f t="shared" si="0"/>
        <v>0</v>
      </c>
    </row>
    <row r="27" spans="1:6" s="34" customFormat="1" ht="19.5" customHeight="1">
      <c r="A27" s="41" t="s">
        <v>510</v>
      </c>
      <c r="B27" s="381">
        <f>+B28+B30+B29</f>
        <v>9205.38</v>
      </c>
      <c r="C27" s="381">
        <f>+C28+C30+C29</f>
        <v>7158.68</v>
      </c>
      <c r="D27" s="381">
        <f>+D28+D30+D29</f>
        <v>4451.7</v>
      </c>
      <c r="E27" s="43"/>
      <c r="F27" s="341">
        <f t="shared" si="0"/>
        <v>-2706.9800000000005</v>
      </c>
    </row>
    <row r="28" spans="1:6" s="34" customFormat="1" ht="19.5" customHeight="1">
      <c r="A28" s="44" t="s">
        <v>499</v>
      </c>
      <c r="B28" s="380"/>
      <c r="C28" s="380"/>
      <c r="D28" s="380"/>
      <c r="E28" s="43"/>
      <c r="F28" s="339">
        <f t="shared" si="0"/>
        <v>0</v>
      </c>
    </row>
    <row r="29" spans="1:6" s="34" customFormat="1" ht="19.5" customHeight="1">
      <c r="A29" s="44" t="s">
        <v>169</v>
      </c>
      <c r="B29" s="380"/>
      <c r="C29" s="380"/>
      <c r="D29" s="380"/>
      <c r="E29" s="43"/>
      <c r="F29" s="339"/>
    </row>
    <row r="30" spans="1:6" s="34" customFormat="1" ht="19.5" customHeight="1">
      <c r="A30" s="44" t="s">
        <v>500</v>
      </c>
      <c r="B30" s="380">
        <v>9205.38</v>
      </c>
      <c r="C30" s="380">
        <v>7158.68</v>
      </c>
      <c r="D30" s="380">
        <v>4451.7</v>
      </c>
      <c r="E30" s="43"/>
      <c r="F30" s="339"/>
    </row>
    <row r="31" spans="1:6" s="34" customFormat="1" ht="19.5" customHeight="1">
      <c r="A31" s="46" t="s">
        <v>509</v>
      </c>
      <c r="B31" s="381">
        <f>+B32+B33</f>
        <v>0</v>
      </c>
      <c r="C31" s="381">
        <f>+C32+C33</f>
        <v>0</v>
      </c>
      <c r="D31" s="381">
        <f>+D32+D33</f>
        <v>0</v>
      </c>
      <c r="E31" s="43"/>
      <c r="F31" s="341">
        <f t="shared" si="0"/>
        <v>0</v>
      </c>
    </row>
    <row r="32" spans="1:6" s="34" customFormat="1" ht="19.5" customHeight="1">
      <c r="A32" s="44" t="s">
        <v>148</v>
      </c>
      <c r="B32" s="380"/>
      <c r="C32" s="380"/>
      <c r="D32" s="380"/>
      <c r="E32" s="43"/>
      <c r="F32" s="339">
        <f t="shared" si="0"/>
        <v>0</v>
      </c>
    </row>
    <row r="33" spans="1:6" s="34" customFormat="1" ht="19.5" customHeight="1">
      <c r="A33" s="44" t="s">
        <v>169</v>
      </c>
      <c r="B33" s="380"/>
      <c r="C33" s="380"/>
      <c r="D33" s="380"/>
      <c r="E33" s="43"/>
      <c r="F33" s="339">
        <f t="shared" si="0"/>
        <v>0</v>
      </c>
    </row>
    <row r="34" spans="1:6" s="34" customFormat="1" ht="42" customHeight="1">
      <c r="A34" s="46" t="s">
        <v>511</v>
      </c>
      <c r="B34" s="381">
        <f>SUM(B35:B39)</f>
        <v>0</v>
      </c>
      <c r="C34" s="381">
        <f>SUM(C35:C39)</f>
        <v>0</v>
      </c>
      <c r="D34" s="381">
        <f>SUM(D35:D39)</f>
        <v>0</v>
      </c>
      <c r="E34" s="43"/>
      <c r="F34" s="341">
        <f t="shared" si="0"/>
        <v>0</v>
      </c>
    </row>
    <row r="35" spans="1:6" s="34" customFormat="1" ht="19.5" customHeight="1">
      <c r="A35" s="44" t="s">
        <v>170</v>
      </c>
      <c r="B35" s="380"/>
      <c r="C35" s="380"/>
      <c r="D35" s="380"/>
      <c r="E35" s="43"/>
      <c r="F35" s="339">
        <f t="shared" si="0"/>
        <v>0</v>
      </c>
    </row>
    <row r="36" spans="1:6" s="34" customFormat="1" ht="19.5" customHeight="1">
      <c r="A36" s="44" t="s">
        <v>171</v>
      </c>
      <c r="B36" s="380"/>
      <c r="C36" s="380"/>
      <c r="D36" s="380"/>
      <c r="E36" s="43"/>
      <c r="F36" s="339">
        <f t="shared" si="0"/>
        <v>0</v>
      </c>
    </row>
    <row r="37" spans="1:6" s="34" customFormat="1" ht="19.5" customHeight="1">
      <c r="A37" s="44" t="s">
        <v>172</v>
      </c>
      <c r="B37" s="380"/>
      <c r="C37" s="380"/>
      <c r="D37" s="380"/>
      <c r="E37" s="43"/>
      <c r="F37" s="339">
        <f t="shared" si="0"/>
        <v>0</v>
      </c>
    </row>
    <row r="38" spans="1:6" s="34" customFormat="1" ht="19.5" customHeight="1">
      <c r="A38" s="44" t="s">
        <v>173</v>
      </c>
      <c r="B38" s="380"/>
      <c r="C38" s="380"/>
      <c r="D38" s="380"/>
      <c r="E38" s="43"/>
      <c r="F38" s="339">
        <f t="shared" si="0"/>
        <v>0</v>
      </c>
    </row>
    <row r="39" spans="1:6" s="34" customFormat="1" ht="19.5" customHeight="1">
      <c r="A39" s="44" t="s">
        <v>174</v>
      </c>
      <c r="B39" s="380"/>
      <c r="C39" s="380"/>
      <c r="D39" s="380"/>
      <c r="E39" s="43"/>
      <c r="F39" s="339">
        <f t="shared" si="0"/>
        <v>0</v>
      </c>
    </row>
    <row r="40" spans="1:6" s="34" customFormat="1" ht="30" customHeight="1">
      <c r="A40" s="46" t="s">
        <v>579</v>
      </c>
      <c r="B40" s="381">
        <f>SUM(B41:B45)</f>
        <v>0</v>
      </c>
      <c r="C40" s="381">
        <f>SUM(C41:C45)</f>
        <v>0</v>
      </c>
      <c r="D40" s="381">
        <f>SUM(D41:D45)</f>
        <v>0</v>
      </c>
      <c r="E40" s="43"/>
      <c r="F40" s="341">
        <f t="shared" si="0"/>
        <v>0</v>
      </c>
    </row>
    <row r="41" spans="1:6" s="34" customFormat="1" ht="19.5" customHeight="1">
      <c r="A41" s="44" t="s">
        <v>170</v>
      </c>
      <c r="B41" s="380"/>
      <c r="C41" s="380"/>
      <c r="D41" s="380"/>
      <c r="E41" s="43"/>
      <c r="F41" s="339">
        <f t="shared" si="0"/>
        <v>0</v>
      </c>
    </row>
    <row r="42" spans="1:6" s="34" customFormat="1" ht="19.5" customHeight="1">
      <c r="A42" s="44" t="s">
        <v>175</v>
      </c>
      <c r="B42" s="380"/>
      <c r="C42" s="380"/>
      <c r="D42" s="380"/>
      <c r="E42" s="43"/>
      <c r="F42" s="339">
        <f t="shared" si="0"/>
        <v>0</v>
      </c>
    </row>
    <row r="43" spans="1:6" s="34" customFormat="1" ht="19.5" customHeight="1">
      <c r="A43" s="44" t="s">
        <v>172</v>
      </c>
      <c r="B43" s="380"/>
      <c r="C43" s="380"/>
      <c r="D43" s="380"/>
      <c r="E43" s="43"/>
      <c r="F43" s="339">
        <f t="shared" si="0"/>
        <v>0</v>
      </c>
    </row>
    <row r="44" spans="1:6" s="34" customFormat="1" ht="19.5" customHeight="1">
      <c r="A44" s="44" t="s">
        <v>173</v>
      </c>
      <c r="B44" s="380"/>
      <c r="C44" s="380"/>
      <c r="D44" s="380"/>
      <c r="E44" s="43"/>
      <c r="F44" s="339">
        <f t="shared" si="0"/>
        <v>0</v>
      </c>
    </row>
    <row r="45" spans="1:6" s="34" customFormat="1" ht="19.5" customHeight="1">
      <c r="A45" s="44" t="s">
        <v>174</v>
      </c>
      <c r="B45" s="380"/>
      <c r="C45" s="380"/>
      <c r="D45" s="380"/>
      <c r="E45" s="43"/>
      <c r="F45" s="339">
        <f t="shared" si="0"/>
        <v>0</v>
      </c>
    </row>
    <row r="46" spans="1:6" s="34" customFormat="1" ht="19.5" customHeight="1">
      <c r="A46" s="41" t="s">
        <v>512</v>
      </c>
      <c r="B46" s="379"/>
      <c r="C46" s="379"/>
      <c r="D46" s="379"/>
      <c r="E46" s="43"/>
      <c r="F46" s="339">
        <f t="shared" si="0"/>
        <v>0</v>
      </c>
    </row>
    <row r="47" spans="1:6" s="34" customFormat="1" ht="19.5" customHeight="1">
      <c r="A47" s="41" t="s">
        <v>149</v>
      </c>
      <c r="B47" s="381">
        <f>+B48+B49+B50+B51+B58+B59+B60+B61</f>
        <v>214665.16999999998</v>
      </c>
      <c r="C47" s="381">
        <f>+C48+C49+C50+C51+C58+C59+C60+C61</f>
        <v>364870.62</v>
      </c>
      <c r="D47" s="381">
        <f>+D48+D49+D50+D51+D58+D59+D60+D61</f>
        <v>367095.96</v>
      </c>
      <c r="E47" s="42"/>
      <c r="F47" s="341">
        <f aca="true" t="shared" si="1" ref="F47:F61">+D47-C47</f>
        <v>2225.3400000000256</v>
      </c>
    </row>
    <row r="48" spans="1:6" s="34" customFormat="1" ht="19.5" customHeight="1">
      <c r="A48" s="41" t="s">
        <v>177</v>
      </c>
      <c r="B48" s="379"/>
      <c r="C48" s="379"/>
      <c r="D48" s="379"/>
      <c r="E48" s="42"/>
      <c r="F48" s="339">
        <f t="shared" si="1"/>
        <v>0</v>
      </c>
    </row>
    <row r="49" spans="1:6" s="34" customFormat="1" ht="19.5" customHeight="1">
      <c r="A49" s="41" t="s">
        <v>176</v>
      </c>
      <c r="B49" s="379"/>
      <c r="C49" s="379"/>
      <c r="D49" s="379"/>
      <c r="E49" s="43"/>
      <c r="F49" s="339">
        <f t="shared" si="1"/>
        <v>0</v>
      </c>
    </row>
    <row r="50" spans="1:6" s="34" customFormat="1" ht="19.5" customHeight="1">
      <c r="A50" s="41" t="s">
        <v>178</v>
      </c>
      <c r="B50" s="379"/>
      <c r="C50" s="379"/>
      <c r="D50" s="379"/>
      <c r="E50" s="43"/>
      <c r="F50" s="339">
        <f t="shared" si="1"/>
        <v>0</v>
      </c>
    </row>
    <row r="51" spans="1:6" s="34" customFormat="1" ht="19.5" customHeight="1">
      <c r="A51" s="41" t="s">
        <v>179</v>
      </c>
      <c r="B51" s="381">
        <f>SUM(B52:B57)</f>
        <v>3.1</v>
      </c>
      <c r="C51" s="381">
        <f>SUM(C52:C57)</f>
        <v>10</v>
      </c>
      <c r="D51" s="381">
        <f>SUM(D52:D57)</f>
        <v>12.5</v>
      </c>
      <c r="E51" s="43"/>
      <c r="F51" s="339">
        <f t="shared" si="1"/>
        <v>2.5</v>
      </c>
    </row>
    <row r="52" spans="1:6" s="34" customFormat="1" ht="19.5" customHeight="1">
      <c r="A52" s="44" t="s">
        <v>180</v>
      </c>
      <c r="B52" s="380"/>
      <c r="C52" s="380"/>
      <c r="D52" s="380"/>
      <c r="E52" s="43"/>
      <c r="F52" s="339">
        <f t="shared" si="1"/>
        <v>0</v>
      </c>
    </row>
    <row r="53" spans="1:6" s="34" customFormat="1" ht="19.5" customHeight="1">
      <c r="A53" s="44" t="s">
        <v>181</v>
      </c>
      <c r="B53" s="380"/>
      <c r="C53" s="380"/>
      <c r="D53" s="380"/>
      <c r="E53" s="43"/>
      <c r="F53" s="339">
        <f t="shared" si="1"/>
        <v>0</v>
      </c>
    </row>
    <row r="54" spans="1:6" s="34" customFormat="1" ht="19.5" customHeight="1">
      <c r="A54" s="44" t="s">
        <v>182</v>
      </c>
      <c r="B54" s="380"/>
      <c r="C54" s="380"/>
      <c r="D54" s="380"/>
      <c r="E54" s="43"/>
      <c r="F54" s="339">
        <f t="shared" si="1"/>
        <v>0</v>
      </c>
    </row>
    <row r="55" spans="1:6" s="34" customFormat="1" ht="19.5" customHeight="1">
      <c r="A55" s="44" t="s">
        <v>183</v>
      </c>
      <c r="B55" s="380"/>
      <c r="C55" s="380"/>
      <c r="D55" s="380"/>
      <c r="E55" s="43"/>
      <c r="F55" s="339">
        <f t="shared" si="1"/>
        <v>0</v>
      </c>
    </row>
    <row r="56" spans="1:6" s="34" customFormat="1" ht="19.5" customHeight="1">
      <c r="A56" s="44" t="s">
        <v>184</v>
      </c>
      <c r="B56" s="380">
        <v>3.1</v>
      </c>
      <c r="C56" s="380">
        <v>10</v>
      </c>
      <c r="D56" s="380">
        <v>12.5</v>
      </c>
      <c r="E56" s="43"/>
      <c r="F56" s="339">
        <f t="shared" si="1"/>
        <v>2.5</v>
      </c>
    </row>
    <row r="57" spans="1:6" s="34" customFormat="1" ht="19.5" customHeight="1">
      <c r="A57" s="44" t="s">
        <v>185</v>
      </c>
      <c r="B57" s="380"/>
      <c r="C57" s="380"/>
      <c r="D57" s="380"/>
      <c r="E57" s="43"/>
      <c r="F57" s="339">
        <f t="shared" si="1"/>
        <v>0</v>
      </c>
    </row>
    <row r="58" spans="1:6" s="34" customFormat="1" ht="28.5" customHeight="1">
      <c r="A58" s="46" t="s">
        <v>186</v>
      </c>
      <c r="B58" s="379">
        <v>5967.52</v>
      </c>
      <c r="C58" s="379">
        <v>5967.52</v>
      </c>
      <c r="D58" s="379">
        <v>5967.52</v>
      </c>
      <c r="E58" s="43"/>
      <c r="F58" s="339">
        <f t="shared" si="1"/>
        <v>0</v>
      </c>
    </row>
    <row r="59" spans="1:6" s="34" customFormat="1" ht="19.5" customHeight="1">
      <c r="A59" s="41" t="s">
        <v>187</v>
      </c>
      <c r="B59" s="379"/>
      <c r="C59" s="379"/>
      <c r="D59" s="379"/>
      <c r="E59" s="43"/>
      <c r="F59" s="339">
        <f t="shared" si="1"/>
        <v>0</v>
      </c>
    </row>
    <row r="60" spans="1:6" s="34" customFormat="1" ht="19.5" customHeight="1">
      <c r="A60" s="41" t="s">
        <v>188</v>
      </c>
      <c r="B60" s="379"/>
      <c r="C60" s="379"/>
      <c r="D60" s="379"/>
      <c r="E60" s="43"/>
      <c r="F60" s="339">
        <f t="shared" si="1"/>
        <v>0</v>
      </c>
    </row>
    <row r="61" spans="1:6" s="34" customFormat="1" ht="19.5" customHeight="1">
      <c r="A61" s="41" t="s">
        <v>189</v>
      </c>
      <c r="B61" s="381">
        <f>SUM(B62:B63)</f>
        <v>208694.55</v>
      </c>
      <c r="C61" s="381">
        <f>SUM(C62:C63)</f>
        <v>358893.1</v>
      </c>
      <c r="D61" s="381">
        <f>SUM(D62:D63)</f>
        <v>361115.94</v>
      </c>
      <c r="E61" s="43"/>
      <c r="F61" s="339">
        <f t="shared" si="1"/>
        <v>2222.8400000000256</v>
      </c>
    </row>
    <row r="62" spans="1:5" s="34" customFormat="1" ht="19.5" customHeight="1">
      <c r="A62" s="44" t="s">
        <v>150</v>
      </c>
      <c r="B62" s="380">
        <v>208694.55</v>
      </c>
      <c r="C62" s="380">
        <v>358893.1</v>
      </c>
      <c r="D62" s="380">
        <v>361115.94</v>
      </c>
      <c r="E62" s="43"/>
    </row>
    <row r="63" spans="1:5" s="34" customFormat="1" ht="19.5" customHeight="1">
      <c r="A63" s="44" t="s">
        <v>151</v>
      </c>
      <c r="B63" s="380"/>
      <c r="C63" s="380"/>
      <c r="D63" s="380"/>
      <c r="E63" s="43"/>
    </row>
    <row r="64" spans="1:6" s="34" customFormat="1" ht="21.75" customHeight="1">
      <c r="A64" s="48" t="s">
        <v>152</v>
      </c>
      <c r="B64" s="381">
        <f>B47+B11</f>
        <v>226926.15999999997</v>
      </c>
      <c r="C64" s="381">
        <f>C47+C11</f>
        <v>372629.3</v>
      </c>
      <c r="D64" s="381">
        <f>D47+D11</f>
        <v>371547.66000000003</v>
      </c>
      <c r="E64" s="42"/>
      <c r="F64" s="341">
        <f>+D64-C64</f>
        <v>-1081.6399999999558</v>
      </c>
    </row>
    <row r="65" spans="1:5" s="34" customFormat="1" ht="15" customHeight="1">
      <c r="A65" s="49"/>
      <c r="B65" s="50"/>
      <c r="C65" s="50"/>
      <c r="D65" s="50"/>
      <c r="E65" s="42"/>
    </row>
    <row r="66" spans="1:5" s="630" customFormat="1" ht="12.75">
      <c r="A66" s="630" t="s">
        <v>153</v>
      </c>
      <c r="B66" s="631"/>
      <c r="C66" s="631"/>
      <c r="D66" s="631"/>
      <c r="E66" s="632"/>
    </row>
    <row r="67" spans="1:5" s="34" customFormat="1" ht="12.75" hidden="1">
      <c r="A67" s="44" t="s">
        <v>153</v>
      </c>
      <c r="B67" s="54">
        <f>B64-'[1]PASIVO'!C60</f>
        <v>226926.15999999997</v>
      </c>
      <c r="C67" s="54">
        <f>C64-'[1]PASIVO'!D60</f>
        <v>372629.3</v>
      </c>
      <c r="D67" s="54">
        <f>D64-'[1]PASIVO'!E60</f>
        <v>371547.66000000003</v>
      </c>
      <c r="E67" s="55"/>
    </row>
    <row r="68" spans="1:5" s="34" customFormat="1" ht="12.75" hidden="1">
      <c r="A68" s="47"/>
      <c r="B68" s="55"/>
      <c r="C68" s="55"/>
      <c r="D68" s="55"/>
      <c r="E68" s="55"/>
    </row>
    <row r="69" spans="1:5" s="34" customFormat="1" ht="12.75" hidden="1">
      <c r="A69" s="47"/>
      <c r="B69" s="56"/>
      <c r="C69" s="56"/>
      <c r="D69" s="55"/>
      <c r="E69" s="55"/>
    </row>
    <row r="70" spans="1:5" s="34" customFormat="1" ht="12.75" hidden="1">
      <c r="A70" s="47" t="s">
        <v>154</v>
      </c>
      <c r="B70" s="57">
        <f>+B64-'[1]PASIVO'!C60</f>
        <v>226926.15999999997</v>
      </c>
      <c r="C70" s="57">
        <f>+C64-'[1]PASIVO'!D60</f>
        <v>372629.3</v>
      </c>
      <c r="D70" s="57">
        <f>+D64-'[1]PASIVO'!E60</f>
        <v>371547.66000000003</v>
      </c>
      <c r="E70" s="55"/>
    </row>
    <row r="71" spans="1:5" s="34" customFormat="1" ht="12.75" hidden="1">
      <c r="A71" s="47"/>
      <c r="B71" s="56"/>
      <c r="C71" s="56"/>
      <c r="D71" s="55"/>
      <c r="E71" s="55"/>
    </row>
    <row r="72" spans="1:5" s="34" customFormat="1" ht="12.75" hidden="1">
      <c r="A72" s="58" t="s">
        <v>155</v>
      </c>
      <c r="B72" s="54">
        <f>+B47-'[1]PASIVO'!C43</f>
        <v>214665.16999999998</v>
      </c>
      <c r="C72" s="54" t="e">
        <f>+C47-'[1]PASIVO'!D43</f>
        <v>#REF!</v>
      </c>
      <c r="D72" s="54" t="e">
        <f>+D47-'[1]PASIVO'!E43</f>
        <v>#REF!</v>
      </c>
      <c r="E72" s="55"/>
    </row>
    <row r="73" spans="1:5" s="34" customFormat="1" ht="12.75" hidden="1">
      <c r="A73" s="59" t="s">
        <v>156</v>
      </c>
      <c r="B73" s="44"/>
      <c r="C73" s="54" t="e">
        <f>+C72-B72</f>
        <v>#REF!</v>
      </c>
      <c r="D73" s="60" t="e">
        <f>+D72-C72</f>
        <v>#REF!</v>
      </c>
      <c r="E73" s="55"/>
    </row>
    <row r="74" spans="2:5" s="34" customFormat="1" ht="12.75">
      <c r="B74" s="61"/>
      <c r="C74" s="61"/>
      <c r="D74" s="62"/>
      <c r="E74" s="62"/>
    </row>
    <row r="75" spans="2:5" s="34" customFormat="1" ht="12.75">
      <c r="B75" s="56"/>
      <c r="C75" s="56"/>
      <c r="D75" s="63"/>
      <c r="E75" s="63"/>
    </row>
    <row r="76" spans="2:5" s="34" customFormat="1" ht="12.75">
      <c r="B76" s="56"/>
      <c r="C76" s="56"/>
      <c r="D76" s="55"/>
      <c r="E76" s="55"/>
    </row>
    <row r="77" spans="2:5" s="34" customFormat="1" ht="12.75">
      <c r="B77" s="55"/>
      <c r="C77" s="55"/>
      <c r="D77" s="55"/>
      <c r="E77" s="55"/>
    </row>
    <row r="78" spans="2:5" s="34" customFormat="1" ht="12.75">
      <c r="B78" s="56"/>
      <c r="C78" s="55"/>
      <c r="D78" s="55"/>
      <c r="E78" s="55"/>
    </row>
    <row r="79" spans="2:5" s="34" customFormat="1" ht="12.75">
      <c r="B79" s="56"/>
      <c r="C79" s="56"/>
      <c r="D79" s="55"/>
      <c r="E79" s="55"/>
    </row>
    <row r="80" spans="2:5" s="34" customFormat="1" ht="12.75">
      <c r="B80" s="56"/>
      <c r="C80" s="56"/>
      <c r="D80" s="55"/>
      <c r="E80" s="55"/>
    </row>
    <row r="81" spans="2:5" s="34" customFormat="1" ht="12.75">
      <c r="B81" s="56"/>
      <c r="C81" s="56"/>
      <c r="D81" s="55"/>
      <c r="E81" s="55"/>
    </row>
    <row r="82" spans="2:5" s="34" customFormat="1" ht="12.75">
      <c r="B82" s="61"/>
      <c r="C82" s="61"/>
      <c r="D82" s="62"/>
      <c r="E82" s="62"/>
    </row>
    <row r="83" spans="2:5" s="34" customFormat="1" ht="12.75">
      <c r="B83" s="56"/>
      <c r="C83" s="56"/>
      <c r="D83" s="63"/>
      <c r="E83" s="63"/>
    </row>
    <row r="84" spans="2:5" s="34" customFormat="1" ht="12.75">
      <c r="B84" s="56"/>
      <c r="C84" s="56"/>
      <c r="D84" s="63"/>
      <c r="E84" s="63"/>
    </row>
    <row r="85" spans="2:5" s="34" customFormat="1" ht="12.75">
      <c r="B85" s="56"/>
      <c r="C85" s="56"/>
      <c r="D85" s="63"/>
      <c r="E85" s="63"/>
    </row>
    <row r="86" spans="4:5" s="34" customFormat="1" ht="12.75">
      <c r="D86" s="52"/>
      <c r="E86" s="53"/>
    </row>
    <row r="87" spans="4:5" s="34" customFormat="1" ht="12.75">
      <c r="D87" s="52"/>
      <c r="E87" s="53"/>
    </row>
    <row r="88" spans="4:5" s="34" customFormat="1" ht="12.75">
      <c r="D88" s="52"/>
      <c r="E88" s="53"/>
    </row>
    <row r="89" spans="4:5" s="34" customFormat="1" ht="12.75">
      <c r="D89" s="52"/>
      <c r="E89" s="53"/>
    </row>
    <row r="90" spans="4:5" s="34" customFormat="1" ht="12.75">
      <c r="D90" s="52"/>
      <c r="E90" s="53"/>
    </row>
    <row r="91" spans="4:5" s="34" customFormat="1" ht="12.75">
      <c r="D91" s="52"/>
      <c r="E91" s="53"/>
    </row>
    <row r="92" spans="4:5" s="34" customFormat="1" ht="12.75">
      <c r="D92" s="52"/>
      <c r="E92" s="53"/>
    </row>
    <row r="93" spans="4:5" s="34" customFormat="1" ht="12.75">
      <c r="D93" s="52"/>
      <c r="E93" s="53"/>
    </row>
    <row r="94" spans="4:5" s="34" customFormat="1" ht="12.75">
      <c r="D94" s="52"/>
      <c r="E94" s="53"/>
    </row>
    <row r="95" spans="4:5" s="34" customFormat="1" ht="12.75">
      <c r="D95" s="52"/>
      <c r="E95" s="53"/>
    </row>
    <row r="96" spans="4:5" s="34" customFormat="1" ht="12.75">
      <c r="D96" s="52"/>
      <c r="E96" s="53"/>
    </row>
    <row r="97" spans="4:5" s="34" customFormat="1" ht="12.75">
      <c r="D97" s="52"/>
      <c r="E97" s="53"/>
    </row>
    <row r="98" spans="4:5" s="34" customFormat="1" ht="12.75">
      <c r="D98" s="52"/>
      <c r="E98" s="53"/>
    </row>
    <row r="99" spans="4:5" s="34" customFormat="1" ht="12.75">
      <c r="D99" s="52"/>
      <c r="E99" s="53"/>
    </row>
    <row r="100" spans="4:5" s="34" customFormat="1" ht="12.75">
      <c r="D100" s="52"/>
      <c r="E100" s="53"/>
    </row>
    <row r="101" spans="4:5" s="34" customFormat="1" ht="12.75">
      <c r="D101" s="52"/>
      <c r="E101" s="53"/>
    </row>
    <row r="102" spans="4:5" s="34" customFormat="1" ht="12.75">
      <c r="D102" s="52"/>
      <c r="E102" s="53"/>
    </row>
    <row r="103" spans="4:5" s="34" customFormat="1" ht="12.75">
      <c r="D103" s="52"/>
      <c r="E103" s="53"/>
    </row>
    <row r="104" spans="4:5" s="34" customFormat="1" ht="12.75">
      <c r="D104" s="52"/>
      <c r="E104" s="53"/>
    </row>
    <row r="105" spans="4:5" s="34" customFormat="1" ht="12.75">
      <c r="D105" s="52"/>
      <c r="E105" s="53"/>
    </row>
    <row r="106" spans="4:5" s="34" customFormat="1" ht="12.75">
      <c r="D106" s="52"/>
      <c r="E106" s="53"/>
    </row>
    <row r="107" spans="4:5" s="34" customFormat="1" ht="12.75">
      <c r="D107" s="52"/>
      <c r="E107" s="53"/>
    </row>
    <row r="108" spans="4:5" s="34" customFormat="1" ht="12.75">
      <c r="D108" s="52"/>
      <c r="E108" s="53"/>
    </row>
    <row r="109" spans="4:5" s="34" customFormat="1" ht="12.75">
      <c r="D109" s="52"/>
      <c r="E109" s="53"/>
    </row>
    <row r="110" spans="4:5" s="34" customFormat="1" ht="12.75">
      <c r="D110" s="52"/>
      <c r="E110" s="53"/>
    </row>
    <row r="111" spans="4:5" s="34" customFormat="1" ht="12.75">
      <c r="D111" s="52"/>
      <c r="E111" s="53"/>
    </row>
    <row r="112" spans="4:5" s="34" customFormat="1" ht="12.75">
      <c r="D112" s="52"/>
      <c r="E112" s="53"/>
    </row>
    <row r="113" spans="4:5" s="34" customFormat="1" ht="12.75">
      <c r="D113" s="52"/>
      <c r="E113" s="53"/>
    </row>
    <row r="114" spans="4:5" s="34" customFormat="1" ht="12.75">
      <c r="D114" s="52"/>
      <c r="E114" s="53"/>
    </row>
    <row r="115" spans="4:5" s="34" customFormat="1" ht="12.75">
      <c r="D115" s="52"/>
      <c r="E115" s="53"/>
    </row>
    <row r="116" spans="4:5" s="34" customFormat="1" ht="12.75">
      <c r="D116" s="52"/>
      <c r="E116" s="53"/>
    </row>
    <row r="117" spans="4:5" s="34" customFormat="1" ht="12.75">
      <c r="D117" s="52"/>
      <c r="E117" s="53"/>
    </row>
    <row r="118" spans="4:5" s="34" customFormat="1" ht="12.75">
      <c r="D118" s="52"/>
      <c r="E118" s="53"/>
    </row>
    <row r="119" spans="4:5" s="34" customFormat="1" ht="12.75">
      <c r="D119" s="52"/>
      <c r="E119" s="53"/>
    </row>
    <row r="120" spans="4:5" s="34" customFormat="1" ht="12.75">
      <c r="D120" s="52"/>
      <c r="E120" s="53"/>
    </row>
    <row r="121" spans="4:5" s="34" customFormat="1" ht="12.75">
      <c r="D121" s="52"/>
      <c r="E121" s="53"/>
    </row>
    <row r="122" spans="4:5" s="34" customFormat="1" ht="12.75">
      <c r="D122" s="52"/>
      <c r="E122" s="53"/>
    </row>
    <row r="123" spans="4:5" s="34" customFormat="1" ht="12.75">
      <c r="D123" s="52"/>
      <c r="E123" s="53"/>
    </row>
    <row r="124" spans="4:5" s="34" customFormat="1" ht="12.75">
      <c r="D124" s="52"/>
      <c r="E124" s="53"/>
    </row>
    <row r="125" spans="4:5" s="34" customFormat="1" ht="12.75">
      <c r="D125" s="52"/>
      <c r="E125" s="53"/>
    </row>
    <row r="126" spans="4:5" s="34" customFormat="1" ht="12.75">
      <c r="D126" s="52"/>
      <c r="E126" s="53"/>
    </row>
    <row r="127" spans="4:5" s="34" customFormat="1" ht="12.75">
      <c r="D127" s="52"/>
      <c r="E127" s="53"/>
    </row>
    <row r="128" spans="4:5" s="34" customFormat="1" ht="12.75">
      <c r="D128" s="52"/>
      <c r="E128" s="53"/>
    </row>
    <row r="129" spans="4:5" s="34" customFormat="1" ht="12.75">
      <c r="D129" s="52"/>
      <c r="E129" s="53"/>
    </row>
    <row r="130" spans="4:5" s="34" customFormat="1" ht="12.75">
      <c r="D130" s="52"/>
      <c r="E130" s="53"/>
    </row>
    <row r="131" spans="4:5" s="34" customFormat="1" ht="12.75">
      <c r="D131" s="52"/>
      <c r="E131" s="53"/>
    </row>
    <row r="132" spans="4:5" s="34" customFormat="1" ht="12.75">
      <c r="D132" s="52"/>
      <c r="E132" s="53"/>
    </row>
    <row r="133" spans="4:5" s="34" customFormat="1" ht="12.75">
      <c r="D133" s="52"/>
      <c r="E133" s="53"/>
    </row>
    <row r="134" spans="4:5" s="34" customFormat="1" ht="12.75">
      <c r="D134" s="52"/>
      <c r="E134" s="53"/>
    </row>
    <row r="135" spans="4:5" s="34" customFormat="1" ht="12.75">
      <c r="D135" s="52"/>
      <c r="E135" s="53"/>
    </row>
    <row r="136" spans="4:5" s="34" customFormat="1" ht="12.75">
      <c r="D136" s="52"/>
      <c r="E136" s="53"/>
    </row>
    <row r="137" spans="4:5" s="34" customFormat="1" ht="12.75">
      <c r="D137" s="52"/>
      <c r="E137" s="53"/>
    </row>
    <row r="138" spans="4:5" s="34" customFormat="1" ht="12.75">
      <c r="D138" s="52"/>
      <c r="E138" s="53"/>
    </row>
    <row r="139" spans="4:5" s="34" customFormat="1" ht="12.75">
      <c r="D139" s="52"/>
      <c r="E139" s="53"/>
    </row>
    <row r="140" spans="4:5" s="34" customFormat="1" ht="12.75">
      <c r="D140" s="52"/>
      <c r="E140" s="53"/>
    </row>
    <row r="141" spans="4:5" s="34" customFormat="1" ht="12.75">
      <c r="D141" s="52"/>
      <c r="E141" s="53"/>
    </row>
    <row r="142" spans="4:5" s="34" customFormat="1" ht="12.75">
      <c r="D142" s="52"/>
      <c r="E142" s="53"/>
    </row>
    <row r="143" spans="4:5" s="34" customFormat="1" ht="12.75">
      <c r="D143" s="52"/>
      <c r="E143" s="53"/>
    </row>
    <row r="144" spans="4:5" s="34" customFormat="1" ht="12.75">
      <c r="D144" s="52"/>
      <c r="E144" s="53"/>
    </row>
    <row r="145" spans="4:5" s="34" customFormat="1" ht="12.75">
      <c r="D145" s="52"/>
      <c r="E145" s="53"/>
    </row>
    <row r="146" spans="4:5" s="34" customFormat="1" ht="12.75">
      <c r="D146" s="52"/>
      <c r="E146" s="53"/>
    </row>
    <row r="147" spans="4:5" s="34" customFormat="1" ht="12.75">
      <c r="D147" s="52"/>
      <c r="E147" s="53"/>
    </row>
    <row r="148" spans="4:5" s="34" customFormat="1" ht="12.75">
      <c r="D148" s="52"/>
      <c r="E148" s="53"/>
    </row>
    <row r="149" spans="4:5" s="34" customFormat="1" ht="12.75">
      <c r="D149" s="52"/>
      <c r="E149" s="53"/>
    </row>
    <row r="150" spans="4:5" s="34" customFormat="1" ht="12.75">
      <c r="D150" s="52"/>
      <c r="E150" s="53"/>
    </row>
    <row r="151" spans="4:5" s="34" customFormat="1" ht="12.75">
      <c r="D151" s="52"/>
      <c r="E151" s="53"/>
    </row>
    <row r="152" spans="4:5" s="34" customFormat="1" ht="12.75">
      <c r="D152" s="52"/>
      <c r="E152" s="53"/>
    </row>
    <row r="153" spans="4:5" s="34" customFormat="1" ht="12.75">
      <c r="D153" s="52"/>
      <c r="E153" s="53"/>
    </row>
    <row r="154" spans="4:5" s="34" customFormat="1" ht="12.75">
      <c r="D154" s="52"/>
      <c r="E154" s="53"/>
    </row>
    <row r="155" spans="4:5" s="34" customFormat="1" ht="12.75">
      <c r="D155" s="52"/>
      <c r="E155" s="53"/>
    </row>
    <row r="156" spans="4:5" s="34" customFormat="1" ht="12.75">
      <c r="D156" s="52"/>
      <c r="E156" s="53"/>
    </row>
    <row r="157" spans="4:5" s="34" customFormat="1" ht="12.75">
      <c r="D157" s="52"/>
      <c r="E157" s="53"/>
    </row>
    <row r="158" spans="4:5" s="34" customFormat="1" ht="12.75">
      <c r="D158" s="52"/>
      <c r="E158" s="53"/>
    </row>
    <row r="159" spans="4:5" s="34" customFormat="1" ht="12.75">
      <c r="D159" s="52"/>
      <c r="E159" s="53"/>
    </row>
    <row r="160" spans="4:5" s="34" customFormat="1" ht="12.75">
      <c r="D160" s="52"/>
      <c r="E160" s="53"/>
    </row>
    <row r="161" spans="4:5" s="34" customFormat="1" ht="12.75">
      <c r="D161" s="52"/>
      <c r="E161" s="53"/>
    </row>
    <row r="162" spans="4:5" s="34" customFormat="1" ht="12.75">
      <c r="D162" s="52"/>
      <c r="E162" s="53"/>
    </row>
    <row r="163" spans="4:5" s="34" customFormat="1" ht="12.75">
      <c r="D163" s="52"/>
      <c r="E163" s="53"/>
    </row>
    <row r="164" spans="4:5" s="34" customFormat="1" ht="12.75">
      <c r="D164" s="52"/>
      <c r="E164" s="53"/>
    </row>
    <row r="165" spans="4:5" s="34" customFormat="1" ht="12.75">
      <c r="D165" s="52"/>
      <c r="E165" s="53"/>
    </row>
    <row r="166" spans="4:5" s="34" customFormat="1" ht="12.75">
      <c r="D166" s="52"/>
      <c r="E166" s="53"/>
    </row>
    <row r="167" spans="4:5" s="34" customFormat="1" ht="12.75">
      <c r="D167" s="52"/>
      <c r="E167" s="53"/>
    </row>
    <row r="168" spans="4:5" s="34" customFormat="1" ht="12.75">
      <c r="D168" s="52"/>
      <c r="E168" s="53"/>
    </row>
    <row r="169" spans="4:5" s="34" customFormat="1" ht="12.75">
      <c r="D169" s="52"/>
      <c r="E169" s="53"/>
    </row>
    <row r="170" spans="4:5" s="34" customFormat="1" ht="12.75">
      <c r="D170" s="52"/>
      <c r="E170" s="53"/>
    </row>
    <row r="171" spans="4:5" s="34" customFormat="1" ht="12.75">
      <c r="D171" s="52"/>
      <c r="E171" s="53"/>
    </row>
    <row r="172" spans="4:5" s="34" customFormat="1" ht="12.75">
      <c r="D172" s="52"/>
      <c r="E172" s="53"/>
    </row>
    <row r="173" spans="4:5" s="34" customFormat="1" ht="12.75">
      <c r="D173" s="52"/>
      <c r="E173" s="53"/>
    </row>
    <row r="174" spans="4:5" s="34" customFormat="1" ht="12.75">
      <c r="D174" s="52"/>
      <c r="E174" s="53"/>
    </row>
    <row r="175" spans="4:5" s="34" customFormat="1" ht="12.75">
      <c r="D175" s="52"/>
      <c r="E175" s="53"/>
    </row>
    <row r="176" spans="4:5" s="34" customFormat="1" ht="12.75">
      <c r="D176" s="52"/>
      <c r="E176" s="53"/>
    </row>
    <row r="177" spans="4:5" s="34" customFormat="1" ht="12.75">
      <c r="D177" s="52"/>
      <c r="E177" s="53"/>
    </row>
    <row r="178" spans="4:5" s="34" customFormat="1" ht="12.75">
      <c r="D178" s="52"/>
      <c r="E178" s="53"/>
    </row>
    <row r="179" spans="4:5" s="34" customFormat="1" ht="12.75">
      <c r="D179" s="52"/>
      <c r="E179" s="53"/>
    </row>
    <row r="180" spans="4:5" s="34" customFormat="1" ht="12.75">
      <c r="D180" s="52"/>
      <c r="E180" s="53"/>
    </row>
    <row r="181" spans="4:5" s="34" customFormat="1" ht="12.75">
      <c r="D181" s="52"/>
      <c r="E181" s="53"/>
    </row>
    <row r="182" spans="4:5" s="34" customFormat="1" ht="12.75">
      <c r="D182" s="52"/>
      <c r="E182" s="53"/>
    </row>
    <row r="183" spans="4:5" s="34" customFormat="1" ht="12.75">
      <c r="D183" s="52"/>
      <c r="E183" s="53"/>
    </row>
    <row r="184" spans="4:5" s="34" customFormat="1" ht="12.75">
      <c r="D184" s="52"/>
      <c r="E184" s="53"/>
    </row>
    <row r="185" spans="4:5" s="34" customFormat="1" ht="12.75">
      <c r="D185" s="52"/>
      <c r="E185" s="53"/>
    </row>
    <row r="186" spans="4:5" s="34" customFormat="1" ht="12.75">
      <c r="D186" s="52"/>
      <c r="E186" s="53"/>
    </row>
    <row r="187" spans="4:5" s="34" customFormat="1" ht="12.75">
      <c r="D187" s="52"/>
      <c r="E187" s="53"/>
    </row>
    <row r="188" spans="4:5" s="34" customFormat="1" ht="12.75">
      <c r="D188" s="52"/>
      <c r="E188" s="53"/>
    </row>
    <row r="189" spans="4:5" s="34" customFormat="1" ht="12.75">
      <c r="D189" s="52"/>
      <c r="E189" s="53"/>
    </row>
    <row r="190" spans="4:5" s="34" customFormat="1" ht="12.75">
      <c r="D190" s="52"/>
      <c r="E190" s="53"/>
    </row>
    <row r="191" spans="4:5" s="34" customFormat="1" ht="12.75">
      <c r="D191" s="52"/>
      <c r="E191" s="53"/>
    </row>
    <row r="192" spans="4:5" s="34" customFormat="1" ht="12.75">
      <c r="D192" s="52"/>
      <c r="E192" s="53"/>
    </row>
    <row r="193" spans="4:5" s="34" customFormat="1" ht="12.75">
      <c r="D193" s="52"/>
      <c r="E193" s="53"/>
    </row>
    <row r="194" spans="4:5" s="34" customFormat="1" ht="12.75">
      <c r="D194" s="52"/>
      <c r="E194" s="53"/>
    </row>
    <row r="195" spans="4:5" s="34" customFormat="1" ht="12.75">
      <c r="D195" s="52"/>
      <c r="E195" s="53"/>
    </row>
    <row r="196" spans="4:5" s="34" customFormat="1" ht="12.75">
      <c r="D196" s="52"/>
      <c r="E196" s="53"/>
    </row>
    <row r="197" spans="4:5" s="34" customFormat="1" ht="12.75">
      <c r="D197" s="52"/>
      <c r="E197" s="53"/>
    </row>
    <row r="198" spans="4:5" s="34" customFormat="1" ht="12.75">
      <c r="D198" s="52"/>
      <c r="E198" s="53"/>
    </row>
    <row r="199" spans="4:5" s="34" customFormat="1" ht="12.75">
      <c r="D199" s="52"/>
      <c r="E199" s="53"/>
    </row>
    <row r="200" spans="4:5" s="34" customFormat="1" ht="12.75">
      <c r="D200" s="52"/>
      <c r="E200" s="53"/>
    </row>
    <row r="201" spans="4:5" s="34" customFormat="1" ht="12.75">
      <c r="D201" s="52"/>
      <c r="E201" s="53"/>
    </row>
    <row r="202" spans="4:5" s="34" customFormat="1" ht="12.75">
      <c r="D202" s="52"/>
      <c r="E202" s="53"/>
    </row>
    <row r="203" spans="4:5" s="34" customFormat="1" ht="12.75">
      <c r="D203" s="52"/>
      <c r="E203" s="53"/>
    </row>
    <row r="204" spans="4:5" s="34" customFormat="1" ht="12.75">
      <c r="D204" s="52"/>
      <c r="E204" s="53"/>
    </row>
    <row r="205" spans="4:5" s="34" customFormat="1" ht="12.75">
      <c r="D205" s="52"/>
      <c r="E205" s="53"/>
    </row>
    <row r="206" spans="4:5" s="34" customFormat="1" ht="12.75">
      <c r="D206" s="52"/>
      <c r="E206" s="53"/>
    </row>
    <row r="207" spans="4:5" s="34" customFormat="1" ht="12.75">
      <c r="D207" s="52"/>
      <c r="E207" s="53"/>
    </row>
    <row r="208" spans="4:5" s="34" customFormat="1" ht="12.75">
      <c r="D208" s="52"/>
      <c r="E208" s="53"/>
    </row>
    <row r="209" spans="4:5" s="34" customFormat="1" ht="12.75">
      <c r="D209" s="52"/>
      <c r="E209" s="53"/>
    </row>
    <row r="210" spans="4:5" s="34" customFormat="1" ht="12.75">
      <c r="D210" s="52"/>
      <c r="E210" s="53"/>
    </row>
    <row r="211" spans="4:5" s="34" customFormat="1" ht="12.75">
      <c r="D211" s="52"/>
      <c r="E211" s="53"/>
    </row>
    <row r="212" spans="4:5" s="34" customFormat="1" ht="12.75">
      <c r="D212" s="52"/>
      <c r="E212" s="53"/>
    </row>
    <row r="213" spans="4:5" s="34" customFormat="1" ht="12.75">
      <c r="D213" s="52"/>
      <c r="E213" s="53"/>
    </row>
    <row r="214" spans="4:5" s="34" customFormat="1" ht="12.75">
      <c r="D214" s="52"/>
      <c r="E214" s="53"/>
    </row>
    <row r="215" spans="4:5" s="34" customFormat="1" ht="12.75">
      <c r="D215" s="52"/>
      <c r="E215" s="53"/>
    </row>
    <row r="216" spans="4:5" s="34" customFormat="1" ht="12.75">
      <c r="D216" s="52"/>
      <c r="E216" s="53"/>
    </row>
    <row r="217" spans="4:5" s="34" customFormat="1" ht="12.75">
      <c r="D217" s="52"/>
      <c r="E217" s="53"/>
    </row>
    <row r="218" spans="4:5" s="34" customFormat="1" ht="12.75">
      <c r="D218" s="52"/>
      <c r="E218" s="53"/>
    </row>
    <row r="219" spans="4:5" s="34" customFormat="1" ht="12.75">
      <c r="D219" s="52"/>
      <c r="E219" s="53"/>
    </row>
    <row r="220" spans="4:5" s="34" customFormat="1" ht="12.75">
      <c r="D220" s="52"/>
      <c r="E220" s="53"/>
    </row>
    <row r="221" spans="4:5" s="34" customFormat="1" ht="12.75">
      <c r="D221" s="52"/>
      <c r="E221" s="53"/>
    </row>
    <row r="222" spans="4:5" s="34" customFormat="1" ht="12.75">
      <c r="D222" s="52"/>
      <c r="E222" s="53"/>
    </row>
    <row r="223" spans="4:5" s="34" customFormat="1" ht="12.75">
      <c r="D223" s="52"/>
      <c r="E223" s="53"/>
    </row>
    <row r="224" spans="4:5" s="34" customFormat="1" ht="12.75">
      <c r="D224" s="52"/>
      <c r="E224" s="53"/>
    </row>
    <row r="225" spans="4:5" s="34" customFormat="1" ht="12.75">
      <c r="D225" s="52"/>
      <c r="E225" s="53"/>
    </row>
    <row r="226" spans="4:5" s="34" customFormat="1" ht="12.75">
      <c r="D226" s="52"/>
      <c r="E226" s="53"/>
    </row>
    <row r="227" spans="4:5" s="34" customFormat="1" ht="12.75">
      <c r="D227" s="52"/>
      <c r="E227" s="53"/>
    </row>
    <row r="228" spans="4:5" s="34" customFormat="1" ht="12.75">
      <c r="D228" s="52"/>
      <c r="E228" s="53"/>
    </row>
    <row r="229" spans="4:5" s="34" customFormat="1" ht="12.75">
      <c r="D229" s="52"/>
      <c r="E229" s="53"/>
    </row>
    <row r="230" spans="4:5" s="34" customFormat="1" ht="12.75">
      <c r="D230" s="52"/>
      <c r="E230" s="53"/>
    </row>
    <row r="231" spans="4:5" s="34" customFormat="1" ht="12.75">
      <c r="D231" s="52"/>
      <c r="E231" s="53"/>
    </row>
    <row r="232" spans="4:5" s="34" customFormat="1" ht="12.75">
      <c r="D232" s="52"/>
      <c r="E232" s="53"/>
    </row>
    <row r="233" spans="4:5" s="34" customFormat="1" ht="12.75">
      <c r="D233" s="52"/>
      <c r="E233" s="53"/>
    </row>
    <row r="234" spans="4:5" s="34" customFormat="1" ht="12.75">
      <c r="D234" s="52"/>
      <c r="E234" s="53"/>
    </row>
    <row r="235" spans="4:5" s="34" customFormat="1" ht="12.75">
      <c r="D235" s="52"/>
      <c r="E235" s="53"/>
    </row>
    <row r="236" spans="4:5" s="34" customFormat="1" ht="12.75">
      <c r="D236" s="52"/>
      <c r="E236" s="53"/>
    </row>
    <row r="237" spans="4:5" s="34" customFormat="1" ht="12.75">
      <c r="D237" s="52"/>
      <c r="E237" s="53"/>
    </row>
    <row r="238" spans="4:5" s="34" customFormat="1" ht="12.75">
      <c r="D238" s="52"/>
      <c r="E238" s="53"/>
    </row>
    <row r="239" spans="4:5" s="34" customFormat="1" ht="12.75">
      <c r="D239" s="52"/>
      <c r="E239" s="53"/>
    </row>
    <row r="240" spans="4:5" s="34" customFormat="1" ht="12.75">
      <c r="D240" s="52"/>
      <c r="E240" s="53"/>
    </row>
    <row r="241" spans="4:5" s="34" customFormat="1" ht="12.75">
      <c r="D241" s="52"/>
      <c r="E241" s="53"/>
    </row>
    <row r="242" spans="4:5" s="34" customFormat="1" ht="12.75">
      <c r="D242" s="52"/>
      <c r="E242" s="53"/>
    </row>
    <row r="243" spans="4:5" s="34" customFormat="1" ht="12.75">
      <c r="D243" s="52"/>
      <c r="E243" s="53"/>
    </row>
    <row r="244" spans="4:5" s="34" customFormat="1" ht="12.75">
      <c r="D244" s="52"/>
      <c r="E244" s="53"/>
    </row>
    <row r="245" spans="4:5" s="34" customFormat="1" ht="12.75">
      <c r="D245" s="52"/>
      <c r="E245" s="53"/>
    </row>
    <row r="246" spans="4:5" s="34" customFormat="1" ht="12.75">
      <c r="D246" s="52"/>
      <c r="E246" s="53"/>
    </row>
    <row r="247" spans="4:5" s="34" customFormat="1" ht="12.75">
      <c r="D247" s="52"/>
      <c r="E247" s="53"/>
    </row>
    <row r="248" spans="4:5" s="34" customFormat="1" ht="12.75">
      <c r="D248" s="52"/>
      <c r="E248" s="53"/>
    </row>
    <row r="249" spans="4:5" s="34" customFormat="1" ht="12.75">
      <c r="D249" s="52"/>
      <c r="E249" s="53"/>
    </row>
    <row r="250" spans="4:5" s="34" customFormat="1" ht="12.75">
      <c r="D250" s="52"/>
      <c r="E250" s="53"/>
    </row>
    <row r="251" spans="4:5" s="34" customFormat="1" ht="12.75">
      <c r="D251" s="52"/>
      <c r="E251" s="53"/>
    </row>
    <row r="252" spans="4:5" s="34" customFormat="1" ht="12.75">
      <c r="D252" s="52"/>
      <c r="E252" s="53"/>
    </row>
    <row r="253" spans="4:5" s="34" customFormat="1" ht="12.75">
      <c r="D253" s="52"/>
      <c r="E253" s="53"/>
    </row>
    <row r="254" spans="4:5" s="34" customFormat="1" ht="12.75">
      <c r="D254" s="52"/>
      <c r="E254" s="53"/>
    </row>
    <row r="255" spans="4:5" s="34" customFormat="1" ht="12.75">
      <c r="D255" s="52"/>
      <c r="E255" s="53"/>
    </row>
    <row r="256" spans="4:5" s="34" customFormat="1" ht="12.75">
      <c r="D256" s="52"/>
      <c r="E256" s="53"/>
    </row>
    <row r="257" spans="4:5" s="34" customFormat="1" ht="12.75">
      <c r="D257" s="52"/>
      <c r="E257" s="53"/>
    </row>
    <row r="258" spans="4:5" s="34" customFormat="1" ht="12.75">
      <c r="D258" s="52"/>
      <c r="E258" s="53"/>
    </row>
    <row r="259" spans="4:5" s="34" customFormat="1" ht="12.75">
      <c r="D259" s="52"/>
      <c r="E259" s="53"/>
    </row>
    <row r="260" spans="4:5" s="34" customFormat="1" ht="12.75">
      <c r="D260" s="52"/>
      <c r="E260" s="53"/>
    </row>
    <row r="261" spans="4:5" s="34" customFormat="1" ht="12.75">
      <c r="D261" s="52"/>
      <c r="E261" s="53"/>
    </row>
    <row r="262" spans="4:5" s="34" customFormat="1" ht="12.75">
      <c r="D262" s="52"/>
      <c r="E262" s="53"/>
    </row>
    <row r="263" spans="4:5" s="34" customFormat="1" ht="12.75">
      <c r="D263" s="52"/>
      <c r="E263" s="53"/>
    </row>
    <row r="264" spans="4:5" s="34" customFormat="1" ht="12.75">
      <c r="D264" s="52"/>
      <c r="E264" s="53"/>
    </row>
    <row r="265" spans="4:5" s="34" customFormat="1" ht="12.75">
      <c r="D265" s="52"/>
      <c r="E265" s="53"/>
    </row>
    <row r="266" spans="4:5" s="34" customFormat="1" ht="12.75">
      <c r="D266" s="52"/>
      <c r="E266" s="53"/>
    </row>
    <row r="267" spans="4:5" s="34" customFormat="1" ht="12.75">
      <c r="D267" s="52"/>
      <c r="E267" s="53"/>
    </row>
    <row r="268" spans="4:5" s="34" customFormat="1" ht="12.75">
      <c r="D268" s="52"/>
      <c r="E268" s="53"/>
    </row>
    <row r="269" spans="4:5" s="34" customFormat="1" ht="12.75">
      <c r="D269" s="52"/>
      <c r="E269" s="53"/>
    </row>
    <row r="270" spans="4:5" s="34" customFormat="1" ht="12.75">
      <c r="D270" s="52"/>
      <c r="E270" s="53"/>
    </row>
    <row r="271" spans="4:5" s="34" customFormat="1" ht="12.75">
      <c r="D271" s="52"/>
      <c r="E271" s="53"/>
    </row>
    <row r="272" spans="4:5" s="34" customFormat="1" ht="12.75">
      <c r="D272" s="52"/>
      <c r="E272" s="53"/>
    </row>
    <row r="273" spans="4:5" s="34" customFormat="1" ht="12.75">
      <c r="D273" s="52"/>
      <c r="E273" s="53"/>
    </row>
    <row r="274" spans="4:5" s="34" customFormat="1" ht="12.75">
      <c r="D274" s="52"/>
      <c r="E274" s="53"/>
    </row>
    <row r="275" spans="4:5" s="34" customFormat="1" ht="12.75">
      <c r="D275" s="52"/>
      <c r="E275" s="53"/>
    </row>
    <row r="276" spans="4:5" s="34" customFormat="1" ht="12.75">
      <c r="D276" s="52"/>
      <c r="E276" s="53"/>
    </row>
    <row r="277" spans="4:5" s="34" customFormat="1" ht="12.75">
      <c r="D277" s="52"/>
      <c r="E277" s="53"/>
    </row>
    <row r="278" spans="4:5" s="34" customFormat="1" ht="12.75">
      <c r="D278" s="52"/>
      <c r="E278" s="53"/>
    </row>
    <row r="279" spans="4:5" s="34" customFormat="1" ht="12.75">
      <c r="D279" s="52"/>
      <c r="E279" s="53"/>
    </row>
    <row r="280" spans="4:5" s="34" customFormat="1" ht="12.75">
      <c r="D280" s="52"/>
      <c r="E280" s="53"/>
    </row>
    <row r="281" spans="4:5" s="34" customFormat="1" ht="12.75">
      <c r="D281" s="52"/>
      <c r="E281" s="53"/>
    </row>
    <row r="282" spans="4:5" s="34" customFormat="1" ht="12.75">
      <c r="D282" s="52"/>
      <c r="E282" s="53"/>
    </row>
    <row r="283" spans="4:5" s="34" customFormat="1" ht="12.75">
      <c r="D283" s="52"/>
      <c r="E283" s="53"/>
    </row>
    <row r="284" spans="4:5" s="34" customFormat="1" ht="12.75">
      <c r="D284" s="52"/>
      <c r="E284" s="53"/>
    </row>
    <row r="285" spans="4:5" s="34" customFormat="1" ht="12.75">
      <c r="D285" s="52"/>
      <c r="E285" s="53"/>
    </row>
    <row r="286" spans="4:5" s="34" customFormat="1" ht="12.75">
      <c r="D286" s="52"/>
      <c r="E286" s="53"/>
    </row>
    <row r="287" spans="4:5" s="34" customFormat="1" ht="12.75">
      <c r="D287" s="52"/>
      <c r="E287" s="53"/>
    </row>
    <row r="288" spans="4:5" s="34" customFormat="1" ht="12.75">
      <c r="D288" s="52"/>
      <c r="E288" s="53"/>
    </row>
    <row r="289" spans="4:5" s="34" customFormat="1" ht="12.75">
      <c r="D289" s="52"/>
      <c r="E289" s="53"/>
    </row>
    <row r="290" spans="4:5" s="34" customFormat="1" ht="12.75">
      <c r="D290" s="52"/>
      <c r="E290" s="53"/>
    </row>
    <row r="291" spans="4:5" s="34" customFormat="1" ht="12.75">
      <c r="D291" s="52"/>
      <c r="E291" s="53"/>
    </row>
    <row r="292" spans="4:5" s="34" customFormat="1" ht="12.75">
      <c r="D292" s="52"/>
      <c r="E292" s="53"/>
    </row>
    <row r="293" spans="4:5" s="34" customFormat="1" ht="12.75">
      <c r="D293" s="52"/>
      <c r="E293" s="53"/>
    </row>
    <row r="294" spans="4:5" s="34" customFormat="1" ht="12.75">
      <c r="D294" s="52"/>
      <c r="E294" s="53"/>
    </row>
    <row r="295" spans="4:5" s="34" customFormat="1" ht="12.75">
      <c r="D295" s="52"/>
      <c r="E295" s="53"/>
    </row>
    <row r="296" spans="4:5" s="34" customFormat="1" ht="12.75">
      <c r="D296" s="52"/>
      <c r="E296" s="53"/>
    </row>
    <row r="297" spans="4:5" s="34" customFormat="1" ht="12.75">
      <c r="D297" s="52"/>
      <c r="E297" s="53"/>
    </row>
    <row r="298" spans="4:5" s="34" customFormat="1" ht="12.75">
      <c r="D298" s="52"/>
      <c r="E298" s="53"/>
    </row>
    <row r="299" spans="4:5" s="34" customFormat="1" ht="12.75">
      <c r="D299" s="52"/>
      <c r="E299" s="53"/>
    </row>
    <row r="300" spans="4:5" s="34" customFormat="1" ht="12.75">
      <c r="D300" s="52"/>
      <c r="E300" s="53"/>
    </row>
    <row r="301" spans="4:5" s="34" customFormat="1" ht="12.75">
      <c r="D301" s="52"/>
      <c r="E301" s="53"/>
    </row>
    <row r="302" spans="4:5" s="34" customFormat="1" ht="12.75">
      <c r="D302" s="52"/>
      <c r="E302" s="53"/>
    </row>
    <row r="303" spans="4:5" s="34" customFormat="1" ht="12.75">
      <c r="D303" s="52"/>
      <c r="E303" s="53"/>
    </row>
    <row r="304" spans="4:5" s="34" customFormat="1" ht="12.75">
      <c r="D304" s="52"/>
      <c r="E304" s="53"/>
    </row>
    <row r="305" spans="4:5" s="34" customFormat="1" ht="12.75">
      <c r="D305" s="52"/>
      <c r="E305" s="53"/>
    </row>
    <row r="306" spans="4:5" s="34" customFormat="1" ht="12.75">
      <c r="D306" s="52"/>
      <c r="E306" s="53"/>
    </row>
    <row r="307" spans="4:5" s="34" customFormat="1" ht="12.75">
      <c r="D307" s="52"/>
      <c r="E307" s="53"/>
    </row>
    <row r="308" spans="4:5" s="34" customFormat="1" ht="12.75">
      <c r="D308" s="52"/>
      <c r="E308" s="53"/>
    </row>
    <row r="309" spans="4:5" s="34" customFormat="1" ht="12.75">
      <c r="D309" s="52"/>
      <c r="E309" s="53"/>
    </row>
    <row r="310" spans="4:5" s="34" customFormat="1" ht="12.75">
      <c r="D310" s="52"/>
      <c r="E310" s="53"/>
    </row>
    <row r="311" spans="4:5" s="34" customFormat="1" ht="12.75">
      <c r="D311" s="52"/>
      <c r="E311" s="53"/>
    </row>
    <row r="312" spans="4:5" s="34" customFormat="1" ht="12.75">
      <c r="D312" s="52"/>
      <c r="E312" s="53"/>
    </row>
    <row r="313" spans="4:5" s="34" customFormat="1" ht="12.75">
      <c r="D313" s="52"/>
      <c r="E313" s="53"/>
    </row>
    <row r="314" spans="4:5" s="34" customFormat="1" ht="12.75">
      <c r="D314" s="52"/>
      <c r="E314" s="53"/>
    </row>
    <row r="315" spans="4:5" s="34" customFormat="1" ht="12.75">
      <c r="D315" s="52"/>
      <c r="E315" s="53"/>
    </row>
    <row r="316" spans="4:5" s="34" customFormat="1" ht="12.75">
      <c r="D316" s="52"/>
      <c r="E316" s="53"/>
    </row>
    <row r="317" spans="4:5" s="34" customFormat="1" ht="12.75">
      <c r="D317" s="52"/>
      <c r="E317" s="53"/>
    </row>
    <row r="318" spans="4:5" s="34" customFormat="1" ht="12.75">
      <c r="D318" s="52"/>
      <c r="E318" s="53"/>
    </row>
    <row r="319" spans="4:5" s="34" customFormat="1" ht="12.75">
      <c r="D319" s="52"/>
      <c r="E319" s="53"/>
    </row>
    <row r="320" spans="4:5" s="34" customFormat="1" ht="12.75">
      <c r="D320" s="52"/>
      <c r="E320" s="53"/>
    </row>
    <row r="321" spans="4:5" s="34" customFormat="1" ht="12.75">
      <c r="D321" s="52"/>
      <c r="E321" s="53"/>
    </row>
    <row r="322" spans="4:5" s="34" customFormat="1" ht="12.75">
      <c r="D322" s="52"/>
      <c r="E322" s="53"/>
    </row>
    <row r="323" spans="4:5" s="34" customFormat="1" ht="12.75">
      <c r="D323" s="52"/>
      <c r="E323" s="53"/>
    </row>
    <row r="324" spans="4:5" s="34" customFormat="1" ht="12.75">
      <c r="D324" s="52"/>
      <c r="E324" s="53"/>
    </row>
    <row r="325" spans="4:5" s="34" customFormat="1" ht="12.75">
      <c r="D325" s="52"/>
      <c r="E325" s="53"/>
    </row>
    <row r="326" spans="4:5" s="34" customFormat="1" ht="12.75">
      <c r="D326" s="52"/>
      <c r="E326" s="53"/>
    </row>
    <row r="327" spans="4:5" s="34" customFormat="1" ht="12.75">
      <c r="D327" s="52"/>
      <c r="E327" s="53"/>
    </row>
    <row r="328" spans="4:5" s="34" customFormat="1" ht="12.75">
      <c r="D328" s="52"/>
      <c r="E328" s="53"/>
    </row>
    <row r="329" spans="4:5" s="34" customFormat="1" ht="12.75">
      <c r="D329" s="52"/>
      <c r="E329" s="53"/>
    </row>
    <row r="330" spans="4:5" s="34" customFormat="1" ht="12.75">
      <c r="D330" s="52"/>
      <c r="E330" s="53"/>
    </row>
    <row r="331" spans="4:5" s="34" customFormat="1" ht="12.75">
      <c r="D331" s="52"/>
      <c r="E331" s="53"/>
    </row>
    <row r="332" spans="4:5" s="34" customFormat="1" ht="12.75">
      <c r="D332" s="52"/>
      <c r="E332" s="53"/>
    </row>
    <row r="333" spans="4:5" s="34" customFormat="1" ht="12.75">
      <c r="D333" s="52"/>
      <c r="E333" s="53"/>
    </row>
    <row r="334" spans="4:5" s="34" customFormat="1" ht="12.75">
      <c r="D334" s="52"/>
      <c r="E334" s="53"/>
    </row>
    <row r="335" spans="4:5" s="34" customFormat="1" ht="12.75">
      <c r="D335" s="52"/>
      <c r="E335" s="53"/>
    </row>
    <row r="336" spans="4:5" s="34" customFormat="1" ht="12.75">
      <c r="D336" s="52"/>
      <c r="E336" s="53"/>
    </row>
    <row r="337" spans="4:5" s="34" customFormat="1" ht="12.75">
      <c r="D337" s="52"/>
      <c r="E337" s="53"/>
    </row>
    <row r="338" spans="4:5" s="34" customFormat="1" ht="12.75">
      <c r="D338" s="52"/>
      <c r="E338" s="53"/>
    </row>
    <row r="339" spans="4:5" s="34" customFormat="1" ht="12.75">
      <c r="D339" s="52"/>
      <c r="E339" s="53"/>
    </row>
    <row r="340" spans="4:5" s="34" customFormat="1" ht="12.75">
      <c r="D340" s="52"/>
      <c r="E340" s="53"/>
    </row>
    <row r="341" spans="4:5" s="34" customFormat="1" ht="12.75">
      <c r="D341" s="52"/>
      <c r="E341" s="53"/>
    </row>
    <row r="342" spans="4:5" s="34" customFormat="1" ht="12.75">
      <c r="D342" s="52"/>
      <c r="E342" s="53"/>
    </row>
    <row r="343" spans="4:5" s="34" customFormat="1" ht="12.75">
      <c r="D343" s="52"/>
      <c r="E343" s="53"/>
    </row>
    <row r="344" spans="4:5" s="34" customFormat="1" ht="12.75">
      <c r="D344" s="52"/>
      <c r="E344" s="53"/>
    </row>
    <row r="345" spans="4:5" s="34" customFormat="1" ht="12.75">
      <c r="D345" s="52"/>
      <c r="E345" s="53"/>
    </row>
    <row r="346" spans="4:5" s="34" customFormat="1" ht="12.75">
      <c r="D346" s="52"/>
      <c r="E346" s="53"/>
    </row>
    <row r="347" spans="4:5" s="34" customFormat="1" ht="12.75">
      <c r="D347" s="52"/>
      <c r="E347" s="53"/>
    </row>
    <row r="348" spans="4:5" s="34" customFormat="1" ht="12.75">
      <c r="D348" s="52"/>
      <c r="E348" s="53"/>
    </row>
    <row r="349" spans="4:5" s="34" customFormat="1" ht="12.75">
      <c r="D349" s="52"/>
      <c r="E349" s="53"/>
    </row>
    <row r="350" spans="4:5" s="34" customFormat="1" ht="12.75">
      <c r="D350" s="52"/>
      <c r="E350" s="53"/>
    </row>
    <row r="351" spans="4:5" s="34" customFormat="1" ht="12.75">
      <c r="D351" s="52"/>
      <c r="E351" s="53"/>
    </row>
    <row r="352" spans="4:5" s="34" customFormat="1" ht="12.75">
      <c r="D352" s="52"/>
      <c r="E352" s="53"/>
    </row>
    <row r="353" spans="4:5" s="34" customFormat="1" ht="12.75">
      <c r="D353" s="52"/>
      <c r="E353" s="53"/>
    </row>
    <row r="354" spans="4:5" s="34" customFormat="1" ht="12.75">
      <c r="D354" s="52"/>
      <c r="E354" s="53"/>
    </row>
    <row r="355" spans="4:5" s="34" customFormat="1" ht="12.75">
      <c r="D355" s="52"/>
      <c r="E355" s="53"/>
    </row>
    <row r="356" spans="4:5" s="34" customFormat="1" ht="12.75">
      <c r="D356" s="52"/>
      <c r="E356" s="53"/>
    </row>
    <row r="357" spans="4:5" s="34" customFormat="1" ht="12.75">
      <c r="D357" s="52"/>
      <c r="E357" s="53"/>
    </row>
    <row r="358" spans="4:5" s="34" customFormat="1" ht="12.75">
      <c r="D358" s="52"/>
      <c r="E358" s="53"/>
    </row>
    <row r="359" spans="4:5" s="34" customFormat="1" ht="12.75">
      <c r="D359" s="52"/>
      <c r="E359" s="53"/>
    </row>
    <row r="360" spans="4:5" s="34" customFormat="1" ht="12.75">
      <c r="D360" s="52"/>
      <c r="E360" s="53"/>
    </row>
    <row r="361" spans="4:5" s="34" customFormat="1" ht="12.75">
      <c r="D361" s="52"/>
      <c r="E361" s="53"/>
    </row>
    <row r="362" spans="4:5" s="34" customFormat="1" ht="12.75">
      <c r="D362" s="52"/>
      <c r="E362" s="53"/>
    </row>
    <row r="363" spans="4:5" s="34" customFormat="1" ht="12.75">
      <c r="D363" s="52"/>
      <c r="E363" s="53"/>
    </row>
    <row r="364" spans="4:5" s="34" customFormat="1" ht="12.75">
      <c r="D364" s="52"/>
      <c r="E364" s="53"/>
    </row>
    <row r="365" spans="4:5" s="34" customFormat="1" ht="12.75">
      <c r="D365" s="52"/>
      <c r="E365" s="53"/>
    </row>
    <row r="366" spans="4:5" s="34" customFormat="1" ht="12.75">
      <c r="D366" s="52"/>
      <c r="E366" s="53"/>
    </row>
    <row r="367" spans="4:5" s="34" customFormat="1" ht="12.75">
      <c r="D367" s="52"/>
      <c r="E367" s="53"/>
    </row>
    <row r="368" spans="4:5" s="34" customFormat="1" ht="12.75">
      <c r="D368" s="52"/>
      <c r="E368" s="53"/>
    </row>
    <row r="369" spans="4:5" s="34" customFormat="1" ht="12.75">
      <c r="D369" s="52"/>
      <c r="E369" s="53"/>
    </row>
    <row r="370" spans="4:5" s="34" customFormat="1" ht="12.75">
      <c r="D370" s="52"/>
      <c r="E370" s="53"/>
    </row>
    <row r="371" spans="4:5" s="34" customFormat="1" ht="12.75">
      <c r="D371" s="52"/>
      <c r="E371" s="53"/>
    </row>
    <row r="372" spans="4:5" s="34" customFormat="1" ht="12.75">
      <c r="D372" s="52"/>
      <c r="E372" s="53"/>
    </row>
    <row r="373" spans="4:5" s="34" customFormat="1" ht="12.75">
      <c r="D373" s="52"/>
      <c r="E373" s="53"/>
    </row>
    <row r="374" spans="4:5" s="34" customFormat="1" ht="12.75">
      <c r="D374" s="52"/>
      <c r="E374" s="53"/>
    </row>
    <row r="375" spans="4:5" s="34" customFormat="1" ht="12.75">
      <c r="D375" s="52"/>
      <c r="E375" s="53"/>
    </row>
    <row r="376" spans="4:5" s="34" customFormat="1" ht="12.75">
      <c r="D376" s="52"/>
      <c r="E376" s="53"/>
    </row>
    <row r="377" spans="4:5" s="34" customFormat="1" ht="12.75">
      <c r="D377" s="52"/>
      <c r="E377" s="53"/>
    </row>
    <row r="378" spans="4:5" s="34" customFormat="1" ht="12.75">
      <c r="D378" s="52"/>
      <c r="E378" s="53"/>
    </row>
    <row r="379" spans="4:5" s="34" customFormat="1" ht="12.75">
      <c r="D379" s="52"/>
      <c r="E379" s="53"/>
    </row>
    <row r="380" spans="4:5" s="34" customFormat="1" ht="12.75">
      <c r="D380" s="52"/>
      <c r="E380" s="53"/>
    </row>
    <row r="381" spans="4:5" s="34" customFormat="1" ht="12.75">
      <c r="D381" s="52"/>
      <c r="E381" s="53"/>
    </row>
    <row r="382" spans="4:5" s="34" customFormat="1" ht="12.75">
      <c r="D382" s="52"/>
      <c r="E382" s="53"/>
    </row>
    <row r="383" spans="4:5" s="34" customFormat="1" ht="12.75">
      <c r="D383" s="52"/>
      <c r="E383" s="53"/>
    </row>
    <row r="384" spans="4:5" s="34" customFormat="1" ht="12.75">
      <c r="D384" s="52"/>
      <c r="E384" s="53"/>
    </row>
    <row r="385" spans="4:5" s="34" customFormat="1" ht="12.75">
      <c r="D385" s="52"/>
      <c r="E385" s="53"/>
    </row>
    <row r="386" spans="4:5" s="34" customFormat="1" ht="12.75">
      <c r="D386" s="52"/>
      <c r="E386" s="53"/>
    </row>
    <row r="387" spans="4:5" s="34" customFormat="1" ht="12.75">
      <c r="D387" s="52"/>
      <c r="E387" s="53"/>
    </row>
    <row r="388" spans="4:5" s="34" customFormat="1" ht="12.75">
      <c r="D388" s="52"/>
      <c r="E388" s="53"/>
    </row>
    <row r="389" spans="4:5" s="34" customFormat="1" ht="12.75">
      <c r="D389" s="52"/>
      <c r="E389" s="53"/>
    </row>
    <row r="390" spans="4:5" s="34" customFormat="1" ht="12.75">
      <c r="D390" s="52"/>
      <c r="E390" s="53"/>
    </row>
    <row r="391" spans="4:5" s="34" customFormat="1" ht="12.75">
      <c r="D391" s="52"/>
      <c r="E391" s="53"/>
    </row>
    <row r="392" spans="4:5" s="34" customFormat="1" ht="12.75">
      <c r="D392" s="52"/>
      <c r="E392" s="53"/>
    </row>
    <row r="393" spans="4:5" s="34" customFormat="1" ht="12.75">
      <c r="D393" s="52"/>
      <c r="E393" s="53"/>
    </row>
    <row r="394" spans="4:5" s="34" customFormat="1" ht="12.75">
      <c r="D394" s="52"/>
      <c r="E394" s="53"/>
    </row>
    <row r="395" spans="4:5" s="34" customFormat="1" ht="12.75">
      <c r="D395" s="52"/>
      <c r="E395" s="53"/>
    </row>
    <row r="396" spans="4:5" s="34" customFormat="1" ht="12.75">
      <c r="D396" s="52"/>
      <c r="E396" s="53"/>
    </row>
    <row r="397" spans="4:5" s="34" customFormat="1" ht="12.75">
      <c r="D397" s="52"/>
      <c r="E397" s="53"/>
    </row>
    <row r="398" spans="4:5" s="34" customFormat="1" ht="12.75">
      <c r="D398" s="52"/>
      <c r="E398" s="53"/>
    </row>
    <row r="399" spans="4:5" s="34" customFormat="1" ht="12.75">
      <c r="D399" s="52"/>
      <c r="E399" s="53"/>
    </row>
    <row r="400" spans="4:5" s="34" customFormat="1" ht="12.75">
      <c r="D400" s="52"/>
      <c r="E400" s="53"/>
    </row>
    <row r="401" spans="4:5" s="34" customFormat="1" ht="12.75">
      <c r="D401" s="52"/>
      <c r="E401" s="53"/>
    </row>
    <row r="402" spans="4:5" s="34" customFormat="1" ht="12.75">
      <c r="D402" s="52"/>
      <c r="E402" s="53"/>
    </row>
    <row r="403" spans="4:5" s="34" customFormat="1" ht="12.75">
      <c r="D403" s="52"/>
      <c r="E403" s="53"/>
    </row>
    <row r="404" spans="4:5" s="34" customFormat="1" ht="12.75">
      <c r="D404" s="52"/>
      <c r="E404" s="53"/>
    </row>
    <row r="405" spans="4:5" s="34" customFormat="1" ht="12.75">
      <c r="D405" s="52"/>
      <c r="E405" s="53"/>
    </row>
    <row r="406" spans="4:5" s="34" customFormat="1" ht="12.75">
      <c r="D406" s="52"/>
      <c r="E406" s="53"/>
    </row>
    <row r="407" spans="4:5" s="34" customFormat="1" ht="12.75">
      <c r="D407" s="52"/>
      <c r="E407" s="53"/>
    </row>
    <row r="408" spans="4:5" s="34" customFormat="1" ht="12.75">
      <c r="D408" s="52"/>
      <c r="E408" s="53"/>
    </row>
    <row r="409" spans="4:5" s="34" customFormat="1" ht="12.75">
      <c r="D409" s="52"/>
      <c r="E409" s="53"/>
    </row>
    <row r="410" spans="4:5" s="34" customFormat="1" ht="12.75">
      <c r="D410" s="52"/>
      <c r="E410" s="53"/>
    </row>
    <row r="411" spans="4:5" s="34" customFormat="1" ht="12.75">
      <c r="D411" s="52"/>
      <c r="E411" s="53"/>
    </row>
    <row r="412" spans="4:5" s="34" customFormat="1" ht="12.75">
      <c r="D412" s="52"/>
      <c r="E412" s="53"/>
    </row>
    <row r="413" spans="4:5" s="34" customFormat="1" ht="12.75">
      <c r="D413" s="52"/>
      <c r="E413" s="53"/>
    </row>
    <row r="414" spans="4:5" s="34" customFormat="1" ht="12.75">
      <c r="D414" s="52"/>
      <c r="E414" s="53"/>
    </row>
    <row r="415" spans="4:5" s="34" customFormat="1" ht="12.75">
      <c r="D415" s="52"/>
      <c r="E415" s="53"/>
    </row>
    <row r="416" spans="4:5" s="34" customFormat="1" ht="12.75">
      <c r="D416" s="52"/>
      <c r="E416" s="53"/>
    </row>
    <row r="417" spans="4:5" s="34" customFormat="1" ht="12.75">
      <c r="D417" s="52"/>
      <c r="E417" s="53"/>
    </row>
    <row r="418" spans="4:5" s="34" customFormat="1" ht="12.75">
      <c r="D418" s="52"/>
      <c r="E418" s="53"/>
    </row>
    <row r="419" spans="4:5" s="34" customFormat="1" ht="12.75">
      <c r="D419" s="52"/>
      <c r="E419" s="53"/>
    </row>
    <row r="420" spans="4:5" s="34" customFormat="1" ht="12.75">
      <c r="D420" s="52"/>
      <c r="E420" s="53"/>
    </row>
    <row r="421" spans="4:5" s="34" customFormat="1" ht="12.75">
      <c r="D421" s="52"/>
      <c r="E421" s="53"/>
    </row>
    <row r="422" spans="4:5" s="34" customFormat="1" ht="12.75">
      <c r="D422" s="52"/>
      <c r="E422" s="53"/>
    </row>
    <row r="423" spans="4:5" s="34" customFormat="1" ht="12.75">
      <c r="D423" s="52"/>
      <c r="E423" s="53"/>
    </row>
    <row r="424" spans="4:5" s="34" customFormat="1" ht="12.75">
      <c r="D424" s="52"/>
      <c r="E424" s="53"/>
    </row>
    <row r="425" spans="4:5" s="34" customFormat="1" ht="12.75">
      <c r="D425" s="52"/>
      <c r="E425" s="53"/>
    </row>
    <row r="426" spans="4:5" s="34" customFormat="1" ht="12.75">
      <c r="D426" s="52"/>
      <c r="E426" s="53"/>
    </row>
    <row r="427" spans="4:5" s="34" customFormat="1" ht="12.75">
      <c r="D427" s="52"/>
      <c r="E427" s="53"/>
    </row>
    <row r="428" spans="4:5" s="34" customFormat="1" ht="12.75">
      <c r="D428" s="52"/>
      <c r="E428" s="53"/>
    </row>
    <row r="429" spans="4:5" s="34" customFormat="1" ht="12.75">
      <c r="D429" s="52"/>
      <c r="E429" s="53"/>
    </row>
    <row r="430" spans="4:5" s="34" customFormat="1" ht="12.75">
      <c r="D430" s="52"/>
      <c r="E430" s="53"/>
    </row>
    <row r="431" spans="4:5" s="34" customFormat="1" ht="12.75">
      <c r="D431" s="52"/>
      <c r="E431" s="53"/>
    </row>
    <row r="432" spans="4:5" s="34" customFormat="1" ht="12.75">
      <c r="D432" s="52"/>
      <c r="E432" s="53"/>
    </row>
    <row r="433" spans="4:5" s="34" customFormat="1" ht="12.75">
      <c r="D433" s="52"/>
      <c r="E433" s="53"/>
    </row>
    <row r="434" spans="4:5" s="34" customFormat="1" ht="12.75">
      <c r="D434" s="52"/>
      <c r="E434" s="53"/>
    </row>
    <row r="435" spans="4:5" s="34" customFormat="1" ht="12.75">
      <c r="D435" s="52"/>
      <c r="E435" s="53"/>
    </row>
    <row r="436" spans="4:5" s="34" customFormat="1" ht="12.75">
      <c r="D436" s="52"/>
      <c r="E436" s="53"/>
    </row>
    <row r="437" spans="4:5" s="34" customFormat="1" ht="12.75">
      <c r="D437" s="52"/>
      <c r="E437" s="53"/>
    </row>
    <row r="438" spans="4:5" s="34" customFormat="1" ht="12.75">
      <c r="D438" s="52"/>
      <c r="E438" s="53"/>
    </row>
    <row r="439" spans="4:5" s="34" customFormat="1" ht="12.75">
      <c r="D439" s="52"/>
      <c r="E439" s="53"/>
    </row>
    <row r="440" spans="4:5" s="34" customFormat="1" ht="12.75">
      <c r="D440" s="52"/>
      <c r="E440" s="53"/>
    </row>
    <row r="441" spans="4:5" s="34" customFormat="1" ht="12.75">
      <c r="D441" s="52"/>
      <c r="E441" s="53"/>
    </row>
    <row r="442" spans="4:5" s="34" customFormat="1" ht="12.75">
      <c r="D442" s="52"/>
      <c r="E442" s="53"/>
    </row>
    <row r="443" spans="4:5" s="34" customFormat="1" ht="12.75">
      <c r="D443" s="52"/>
      <c r="E443" s="53"/>
    </row>
    <row r="444" spans="4:5" s="34" customFormat="1" ht="12.75">
      <c r="D444" s="52"/>
      <c r="E444" s="53"/>
    </row>
    <row r="445" spans="4:5" s="34" customFormat="1" ht="12.75">
      <c r="D445" s="52"/>
      <c r="E445" s="53"/>
    </row>
    <row r="446" spans="4:5" s="34" customFormat="1" ht="12.75">
      <c r="D446" s="52"/>
      <c r="E446" s="53"/>
    </row>
    <row r="447" spans="4:5" s="34" customFormat="1" ht="12.75">
      <c r="D447" s="52"/>
      <c r="E447" s="53"/>
    </row>
    <row r="448" spans="4:5" s="34" customFormat="1" ht="12.75">
      <c r="D448" s="52"/>
      <c r="E448" s="53"/>
    </row>
    <row r="449" spans="4:5" s="34" customFormat="1" ht="12.75">
      <c r="D449" s="52"/>
      <c r="E449" s="53"/>
    </row>
    <row r="450" spans="4:5" s="34" customFormat="1" ht="12.75">
      <c r="D450" s="52"/>
      <c r="E450" s="53"/>
    </row>
    <row r="451" spans="4:5" s="34" customFormat="1" ht="12.75">
      <c r="D451" s="52"/>
      <c r="E451" s="53"/>
    </row>
    <row r="452" spans="4:5" s="34" customFormat="1" ht="12.75">
      <c r="D452" s="52"/>
      <c r="E452" s="53"/>
    </row>
    <row r="453" spans="4:5" s="34" customFormat="1" ht="12.75">
      <c r="D453" s="52"/>
      <c r="E453" s="53"/>
    </row>
    <row r="454" spans="4:5" s="34" customFormat="1" ht="12.75">
      <c r="D454" s="52"/>
      <c r="E454" s="53"/>
    </row>
    <row r="455" spans="4:5" s="34" customFormat="1" ht="12.75">
      <c r="D455" s="52"/>
      <c r="E455" s="53"/>
    </row>
    <row r="456" spans="4:5" s="34" customFormat="1" ht="12.75">
      <c r="D456" s="52"/>
      <c r="E456" s="53"/>
    </row>
    <row r="457" spans="4:5" s="34" customFormat="1" ht="12.75">
      <c r="D457" s="52"/>
      <c r="E457" s="53"/>
    </row>
    <row r="458" spans="4:5" s="34" customFormat="1" ht="12.75">
      <c r="D458" s="52"/>
      <c r="E458" s="53"/>
    </row>
    <row r="459" spans="4:5" s="34" customFormat="1" ht="12.75">
      <c r="D459" s="52"/>
      <c r="E459" s="53"/>
    </row>
    <row r="460" spans="4:5" s="34" customFormat="1" ht="12.75">
      <c r="D460" s="52"/>
      <c r="E460" s="53"/>
    </row>
    <row r="461" spans="4:5" s="34" customFormat="1" ht="12.75">
      <c r="D461" s="52"/>
      <c r="E461" s="53"/>
    </row>
    <row r="462" spans="4:5" s="34" customFormat="1" ht="12.75">
      <c r="D462" s="52"/>
      <c r="E462" s="53"/>
    </row>
    <row r="463" spans="4:5" s="34" customFormat="1" ht="12.75">
      <c r="D463" s="52"/>
      <c r="E463" s="53"/>
    </row>
    <row r="464" spans="4:5" s="34" customFormat="1" ht="12.75">
      <c r="D464" s="52"/>
      <c r="E464" s="53"/>
    </row>
    <row r="465" spans="4:5" s="34" customFormat="1" ht="12.75">
      <c r="D465" s="52"/>
      <c r="E465" s="53"/>
    </row>
    <row r="466" spans="4:5" s="34" customFormat="1" ht="12.75">
      <c r="D466" s="52"/>
      <c r="E466" s="53"/>
    </row>
    <row r="467" spans="4:5" s="34" customFormat="1" ht="12.75">
      <c r="D467" s="52"/>
      <c r="E467" s="53"/>
    </row>
    <row r="468" spans="4:5" s="34" customFormat="1" ht="12.75">
      <c r="D468" s="52"/>
      <c r="E468" s="53"/>
    </row>
    <row r="469" spans="4:5" s="34" customFormat="1" ht="12.75">
      <c r="D469" s="52"/>
      <c r="E469" s="53"/>
    </row>
    <row r="470" spans="4:5" s="34" customFormat="1" ht="12.75">
      <c r="D470" s="52"/>
      <c r="E470" s="53"/>
    </row>
    <row r="471" spans="4:5" s="34" customFormat="1" ht="12.75">
      <c r="D471" s="52"/>
      <c r="E471" s="53"/>
    </row>
    <row r="472" spans="4:5" s="34" customFormat="1" ht="12.75">
      <c r="D472" s="52"/>
      <c r="E472" s="53"/>
    </row>
    <row r="473" spans="4:5" s="34" customFormat="1" ht="12.75">
      <c r="D473" s="52"/>
      <c r="E473" s="53"/>
    </row>
    <row r="474" spans="4:5" s="34" customFormat="1" ht="12.75">
      <c r="D474" s="52"/>
      <c r="E474" s="53"/>
    </row>
    <row r="475" spans="4:5" s="34" customFormat="1" ht="12.75">
      <c r="D475" s="52"/>
      <c r="E475" s="53"/>
    </row>
    <row r="476" spans="4:5" s="34" customFormat="1" ht="12.75">
      <c r="D476" s="52"/>
      <c r="E476" s="53"/>
    </row>
    <row r="477" spans="4:5" s="34" customFormat="1" ht="12.75">
      <c r="D477" s="52"/>
      <c r="E477" s="53"/>
    </row>
    <row r="478" spans="4:5" s="34" customFormat="1" ht="12.75">
      <c r="D478" s="52"/>
      <c r="E478" s="53"/>
    </row>
    <row r="479" spans="4:5" s="34" customFormat="1" ht="12.75">
      <c r="D479" s="52"/>
      <c r="E479" s="53"/>
    </row>
    <row r="480" spans="4:5" s="34" customFormat="1" ht="12.75">
      <c r="D480" s="52"/>
      <c r="E480" s="53"/>
    </row>
    <row r="481" spans="4:5" s="34" customFormat="1" ht="12.75">
      <c r="D481" s="52"/>
      <c r="E481" s="53"/>
    </row>
    <row r="482" spans="4:5" s="34" customFormat="1" ht="12.75">
      <c r="D482" s="52"/>
      <c r="E482" s="53"/>
    </row>
    <row r="483" spans="4:5" s="34" customFormat="1" ht="12.75">
      <c r="D483" s="52"/>
      <c r="E483" s="53"/>
    </row>
    <row r="484" spans="4:5" s="34" customFormat="1" ht="12.75">
      <c r="D484" s="52"/>
      <c r="E484" s="53"/>
    </row>
    <row r="485" spans="4:5" s="34" customFormat="1" ht="12.75">
      <c r="D485" s="52"/>
      <c r="E485" s="53"/>
    </row>
    <row r="486" spans="4:5" s="34" customFormat="1" ht="12.75">
      <c r="D486" s="52"/>
      <c r="E486" s="53"/>
    </row>
    <row r="487" spans="4:5" s="34" customFormat="1" ht="12.75">
      <c r="D487" s="52"/>
      <c r="E487" s="53"/>
    </row>
    <row r="488" spans="4:5" s="34" customFormat="1" ht="12.75">
      <c r="D488" s="52"/>
      <c r="E488" s="53"/>
    </row>
    <row r="489" spans="4:5" s="34" customFormat="1" ht="12.75">
      <c r="D489" s="52"/>
      <c r="E489" s="53"/>
    </row>
    <row r="490" spans="4:5" s="34" customFormat="1" ht="12.75">
      <c r="D490" s="52"/>
      <c r="E490" s="53"/>
    </row>
    <row r="491" spans="4:5" s="34" customFormat="1" ht="12.75">
      <c r="D491" s="52"/>
      <c r="E491" s="53"/>
    </row>
    <row r="492" spans="4:5" s="34" customFormat="1" ht="12.75">
      <c r="D492" s="52"/>
      <c r="E492" s="53"/>
    </row>
    <row r="493" spans="4:5" s="34" customFormat="1" ht="12.75">
      <c r="D493" s="52"/>
      <c r="E493" s="53"/>
    </row>
    <row r="494" spans="4:5" s="34" customFormat="1" ht="12.75">
      <c r="D494" s="52"/>
      <c r="E494" s="53"/>
    </row>
    <row r="495" spans="4:5" s="34" customFormat="1" ht="12.75">
      <c r="D495" s="52"/>
      <c r="E495" s="53"/>
    </row>
    <row r="496" spans="4:5" s="34" customFormat="1" ht="12.75">
      <c r="D496" s="52"/>
      <c r="E496" s="53"/>
    </row>
    <row r="497" spans="4:5" s="34" customFormat="1" ht="12.75">
      <c r="D497" s="52"/>
      <c r="E497" s="53"/>
    </row>
    <row r="498" spans="4:5" s="34" customFormat="1" ht="12.75">
      <c r="D498" s="52"/>
      <c r="E498" s="53"/>
    </row>
    <row r="499" spans="4:5" s="34" customFormat="1" ht="12.75">
      <c r="D499" s="52"/>
      <c r="E499" s="53"/>
    </row>
    <row r="500" spans="4:5" s="34" customFormat="1" ht="12.75">
      <c r="D500" s="52"/>
      <c r="E500" s="53"/>
    </row>
    <row r="501" spans="4:5" s="34" customFormat="1" ht="12.75">
      <c r="D501" s="52"/>
      <c r="E501" s="53"/>
    </row>
    <row r="502" spans="4:5" s="34" customFormat="1" ht="12.75">
      <c r="D502" s="52"/>
      <c r="E502" s="53"/>
    </row>
    <row r="503" spans="4:5" s="34" customFormat="1" ht="12.75">
      <c r="D503" s="52"/>
      <c r="E503" s="53"/>
    </row>
    <row r="504" spans="4:5" s="34" customFormat="1" ht="12.75">
      <c r="D504" s="52"/>
      <c r="E504" s="53"/>
    </row>
    <row r="505" spans="4:5" s="34" customFormat="1" ht="12.75">
      <c r="D505" s="52"/>
      <c r="E505" s="53"/>
    </row>
    <row r="506" spans="4:5" s="34" customFormat="1" ht="12.75">
      <c r="D506" s="52"/>
      <c r="E506" s="53"/>
    </row>
    <row r="507" spans="4:5" s="34" customFormat="1" ht="12.75">
      <c r="D507" s="52"/>
      <c r="E507" s="53"/>
    </row>
    <row r="508" spans="4:5" s="34" customFormat="1" ht="12.75">
      <c r="D508" s="52"/>
      <c r="E508" s="53"/>
    </row>
    <row r="509" spans="4:5" s="34" customFormat="1" ht="12.75">
      <c r="D509" s="52"/>
      <c r="E509" s="53"/>
    </row>
    <row r="510" spans="4:5" s="34" customFormat="1" ht="12.75">
      <c r="D510" s="52"/>
      <c r="E510" s="53"/>
    </row>
    <row r="511" spans="4:5" s="34" customFormat="1" ht="12.75">
      <c r="D511" s="52"/>
      <c r="E511" s="53"/>
    </row>
    <row r="512" spans="4:5" s="34" customFormat="1" ht="12.75">
      <c r="D512" s="52"/>
      <c r="E512" s="53"/>
    </row>
    <row r="513" spans="4:5" s="34" customFormat="1" ht="12.75">
      <c r="D513" s="52"/>
      <c r="E513" s="53"/>
    </row>
    <row r="514" spans="4:5" s="34" customFormat="1" ht="12.75">
      <c r="D514" s="52"/>
      <c r="E514" s="53"/>
    </row>
    <row r="515" spans="4:5" s="34" customFormat="1" ht="12.75">
      <c r="D515" s="52"/>
      <c r="E515" s="53"/>
    </row>
    <row r="516" spans="4:5" s="34" customFormat="1" ht="12.75">
      <c r="D516" s="52"/>
      <c r="E516" s="53"/>
    </row>
    <row r="517" spans="4:5" s="34" customFormat="1" ht="12.75">
      <c r="D517" s="52"/>
      <c r="E517" s="53"/>
    </row>
    <row r="518" spans="4:5" s="34" customFormat="1" ht="12.75">
      <c r="D518" s="52"/>
      <c r="E518" s="53"/>
    </row>
    <row r="519" spans="4:5" s="34" customFormat="1" ht="12.75">
      <c r="D519" s="52"/>
      <c r="E519" s="53"/>
    </row>
    <row r="520" spans="4:5" s="34" customFormat="1" ht="12.75">
      <c r="D520" s="52"/>
      <c r="E520" s="53"/>
    </row>
    <row r="521" spans="4:5" s="34" customFormat="1" ht="12.75">
      <c r="D521" s="52"/>
      <c r="E521" s="53"/>
    </row>
    <row r="522" spans="4:5" s="34" customFormat="1" ht="12.75">
      <c r="D522" s="52"/>
      <c r="E522" s="53"/>
    </row>
    <row r="523" spans="4:5" s="34" customFormat="1" ht="12.75">
      <c r="D523" s="52"/>
      <c r="E523" s="53"/>
    </row>
    <row r="524" spans="4:5" s="34" customFormat="1" ht="12.75">
      <c r="D524" s="52"/>
      <c r="E524" s="53"/>
    </row>
    <row r="525" spans="4:5" s="34" customFormat="1" ht="12.75">
      <c r="D525" s="52"/>
      <c r="E525" s="53"/>
    </row>
    <row r="526" spans="4:5" s="34" customFormat="1" ht="12.75">
      <c r="D526" s="52"/>
      <c r="E526" s="53"/>
    </row>
    <row r="527" spans="4:5" s="34" customFormat="1" ht="12.75">
      <c r="D527" s="52"/>
      <c r="E527" s="53"/>
    </row>
    <row r="528" spans="4:5" s="34" customFormat="1" ht="12.75">
      <c r="D528" s="52"/>
      <c r="E528" s="53"/>
    </row>
    <row r="529" spans="4:5" s="34" customFormat="1" ht="12.75">
      <c r="D529" s="52"/>
      <c r="E529" s="53"/>
    </row>
    <row r="530" spans="4:5" s="34" customFormat="1" ht="12.75">
      <c r="D530" s="52"/>
      <c r="E530" s="53"/>
    </row>
    <row r="531" spans="4:5" s="34" customFormat="1" ht="12.75">
      <c r="D531" s="52"/>
      <c r="E531" s="53"/>
    </row>
    <row r="532" spans="4:5" s="34" customFormat="1" ht="12.75">
      <c r="D532" s="52"/>
      <c r="E532" s="53"/>
    </row>
    <row r="533" spans="4:5" s="34" customFormat="1" ht="12.75">
      <c r="D533" s="52"/>
      <c r="E533" s="53"/>
    </row>
    <row r="534" spans="4:5" s="34" customFormat="1" ht="12.75">
      <c r="D534" s="52"/>
      <c r="E534" s="53"/>
    </row>
    <row r="535" spans="4:5" s="34" customFormat="1" ht="12.75">
      <c r="D535" s="52"/>
      <c r="E535" s="53"/>
    </row>
    <row r="536" spans="4:5" s="34" customFormat="1" ht="12.75">
      <c r="D536" s="52"/>
      <c r="E536" s="53"/>
    </row>
    <row r="537" spans="4:5" s="34" customFormat="1" ht="12.75">
      <c r="D537" s="52"/>
      <c r="E537" s="53"/>
    </row>
    <row r="538" spans="4:5" s="34" customFormat="1" ht="12.75">
      <c r="D538" s="52"/>
      <c r="E538" s="53"/>
    </row>
    <row r="539" spans="4:5" s="34" customFormat="1" ht="12.75">
      <c r="D539" s="52"/>
      <c r="E539" s="53"/>
    </row>
    <row r="540" spans="4:5" s="34" customFormat="1" ht="12.75">
      <c r="D540" s="52"/>
      <c r="E540" s="53"/>
    </row>
    <row r="541" spans="4:5" s="34" customFormat="1" ht="12.75">
      <c r="D541" s="52"/>
      <c r="E541" s="53"/>
    </row>
    <row r="542" spans="4:5" s="34" customFormat="1" ht="12.75">
      <c r="D542" s="52"/>
      <c r="E542" s="53"/>
    </row>
    <row r="543" spans="4:5" s="34" customFormat="1" ht="12.75">
      <c r="D543" s="52"/>
      <c r="E543" s="53"/>
    </row>
    <row r="544" spans="4:5" s="34" customFormat="1" ht="12.75">
      <c r="D544" s="52"/>
      <c r="E544" s="53"/>
    </row>
    <row r="545" spans="4:5" s="34" customFormat="1" ht="12.75">
      <c r="D545" s="52"/>
      <c r="E545" s="53"/>
    </row>
    <row r="546" spans="4:5" s="34" customFormat="1" ht="12.75">
      <c r="D546" s="52"/>
      <c r="E546" s="53"/>
    </row>
    <row r="547" spans="4:5" s="34" customFormat="1" ht="12.75">
      <c r="D547" s="52"/>
      <c r="E547" s="53"/>
    </row>
    <row r="548" spans="4:5" s="34" customFormat="1" ht="12.75">
      <c r="D548" s="52"/>
      <c r="E548" s="53"/>
    </row>
    <row r="549" spans="4:5" s="34" customFormat="1" ht="12.75">
      <c r="D549" s="52"/>
      <c r="E549" s="53"/>
    </row>
    <row r="550" spans="4:5" s="34" customFormat="1" ht="12.75">
      <c r="D550" s="52"/>
      <c r="E550" s="53"/>
    </row>
    <row r="551" spans="4:5" s="34" customFormat="1" ht="12.75">
      <c r="D551" s="52"/>
      <c r="E551" s="53"/>
    </row>
    <row r="552" spans="4:5" s="34" customFormat="1" ht="12.75">
      <c r="D552" s="52"/>
      <c r="E552" s="53"/>
    </row>
    <row r="553" spans="4:5" s="34" customFormat="1" ht="12.75">
      <c r="D553" s="52"/>
      <c r="E553" s="53"/>
    </row>
    <row r="554" spans="4:5" s="34" customFormat="1" ht="12.75">
      <c r="D554" s="52"/>
      <c r="E554" s="53"/>
    </row>
    <row r="555" spans="4:5" s="34" customFormat="1" ht="12.75">
      <c r="D555" s="52"/>
      <c r="E555" s="53"/>
    </row>
    <row r="556" spans="4:5" s="34" customFormat="1" ht="12.75">
      <c r="D556" s="52"/>
      <c r="E556" s="53"/>
    </row>
    <row r="557" spans="4:5" s="34" customFormat="1" ht="12.75">
      <c r="D557" s="52"/>
      <c r="E557" s="53"/>
    </row>
    <row r="558" spans="4:5" s="34" customFormat="1" ht="12.75">
      <c r="D558" s="52"/>
      <c r="E558" s="53"/>
    </row>
    <row r="559" spans="4:5" s="34" customFormat="1" ht="12.75">
      <c r="D559" s="52"/>
      <c r="E559" s="53"/>
    </row>
    <row r="560" spans="4:5" s="34" customFormat="1" ht="12.75">
      <c r="D560" s="52"/>
      <c r="E560" s="53"/>
    </row>
    <row r="561" spans="4:5" s="34" customFormat="1" ht="12.75">
      <c r="D561" s="52"/>
      <c r="E561" s="53"/>
    </row>
    <row r="562" spans="4:5" s="34" customFormat="1" ht="12.75">
      <c r="D562" s="52"/>
      <c r="E562" s="53"/>
    </row>
    <row r="563" spans="4:5" s="34" customFormat="1" ht="12.75">
      <c r="D563" s="52"/>
      <c r="E563" s="53"/>
    </row>
    <row r="564" spans="4:5" s="34" customFormat="1" ht="12.75">
      <c r="D564" s="52"/>
      <c r="E564" s="53"/>
    </row>
    <row r="565" spans="4:5" s="34" customFormat="1" ht="12.75">
      <c r="D565" s="52"/>
      <c r="E565" s="53"/>
    </row>
    <row r="566" spans="4:5" s="34" customFormat="1" ht="12.75">
      <c r="D566" s="52"/>
      <c r="E566" s="53"/>
    </row>
    <row r="567" spans="1:5" s="34" customFormat="1" ht="12.75">
      <c r="A567" s="64"/>
      <c r="B567" s="64"/>
      <c r="C567" s="64"/>
      <c r="D567" s="65"/>
      <c r="E567" s="66"/>
    </row>
    <row r="568" spans="1:5" s="34" customFormat="1" ht="12.75">
      <c r="A568" s="64"/>
      <c r="B568" s="64"/>
      <c r="C568" s="64"/>
      <c r="D568" s="65"/>
      <c r="E568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55" r:id="rId2"/>
  <headerFooter alignWithMargins="0">
    <oddFooter>&amp;L&amp;8Plaza de España, 1
38003 Santa Cruz de Tenerife
Teléfono: 901 501 901
www. 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3"/>
  <sheetViews>
    <sheetView zoomScale="87" zoomScaleNormal="87" zoomScalePageLayoutView="0" workbookViewId="0" topLeftCell="A1">
      <selection activeCell="G4" sqref="G4"/>
    </sheetView>
  </sheetViews>
  <sheetFormatPr defaultColWidth="10.7109375" defaultRowHeight="12.75"/>
  <cols>
    <col min="1" max="1" width="68.8515625" style="64" customWidth="1"/>
    <col min="2" max="2" width="15.421875" style="64" bestFit="1" customWidth="1"/>
    <col min="3" max="3" width="15.7109375" style="64" customWidth="1"/>
    <col min="4" max="4" width="18.00390625" style="64" customWidth="1"/>
    <col min="5" max="5" width="4.28125" style="67" customWidth="1"/>
    <col min="6" max="6" width="0" style="64" hidden="1" customWidth="1"/>
    <col min="7" max="16384" width="10.7109375" style="64" customWidth="1"/>
  </cols>
  <sheetData>
    <row r="1" spans="1:4" ht="12.75">
      <c r="A1" s="513"/>
      <c r="B1" s="514" t="s">
        <v>524</v>
      </c>
      <c r="C1" s="513"/>
      <c r="D1" s="513"/>
    </row>
    <row r="2" spans="1:4" ht="12.75">
      <c r="A2" s="513"/>
      <c r="B2" s="520" t="s">
        <v>525</v>
      </c>
      <c r="C2" s="513"/>
      <c r="D2" s="513"/>
    </row>
    <row r="3" spans="1:4" ht="12.75">
      <c r="A3" s="513"/>
      <c r="B3" s="513"/>
      <c r="C3" s="513"/>
      <c r="D3" s="513"/>
    </row>
    <row r="4" spans="1:4" ht="12.75">
      <c r="A4" s="516" t="s">
        <v>526</v>
      </c>
      <c r="B4" s="517">
        <v>42339</v>
      </c>
      <c r="C4" s="513"/>
      <c r="D4" s="513"/>
    </row>
    <row r="5" spans="1:4" ht="12.75">
      <c r="A5" s="516" t="s">
        <v>527</v>
      </c>
      <c r="B5" s="518" t="s">
        <v>528</v>
      </c>
      <c r="C5" s="513"/>
      <c r="D5" s="513"/>
    </row>
    <row r="7" spans="1:5" s="34" customFormat="1" ht="49.5" customHeight="1">
      <c r="A7" s="624" t="s">
        <v>80</v>
      </c>
      <c r="B7" s="620"/>
      <c r="C7" s="618"/>
      <c r="D7" s="35">
        <f>ACTIVO!D7</f>
        <v>2016</v>
      </c>
      <c r="E7" s="68"/>
    </row>
    <row r="8" spans="1:5" s="34" customFormat="1" ht="33.75" customHeight="1">
      <c r="A8" s="657" t="str">
        <f>PyG!A8</f>
        <v>FUNDACIÓN CANARIA PARA EL AVANCE DE LA BIOMEDICINA Y LA BIOTECNOLOGÍA</v>
      </c>
      <c r="B8" s="658"/>
      <c r="C8" s="659"/>
      <c r="D8" s="35" t="s">
        <v>190</v>
      </c>
      <c r="E8" s="4"/>
    </row>
    <row r="9" spans="1:5" s="34" customFormat="1" ht="24.75" customHeight="1">
      <c r="A9" s="660" t="s">
        <v>530</v>
      </c>
      <c r="B9" s="660"/>
      <c r="C9" s="660"/>
      <c r="D9" s="660"/>
      <c r="E9" s="36"/>
    </row>
    <row r="10" spans="1:6" s="34" customFormat="1" ht="33.75" customHeight="1">
      <c r="A10" s="37" t="s">
        <v>191</v>
      </c>
      <c r="B10" s="69" t="str">
        <f>ACTIVO!B10</f>
        <v>REAL 2014</v>
      </c>
      <c r="C10" s="69" t="str">
        <f>ACTIVO!C10</f>
        <v>ESTIMACIÓN 2015</v>
      </c>
      <c r="D10" s="69" t="str">
        <f>ACTIVO!D10</f>
        <v>PREVISIÓN 2016</v>
      </c>
      <c r="E10" s="70"/>
      <c r="F10" s="340" t="s">
        <v>495</v>
      </c>
    </row>
    <row r="11" spans="1:6" s="34" customFormat="1" ht="22.5" customHeight="1">
      <c r="A11" s="71" t="s">
        <v>192</v>
      </c>
      <c r="B11" s="381">
        <f>+B12+B23+B24</f>
        <v>203041.77</v>
      </c>
      <c r="C11" s="381">
        <f>+C12+C23+C24</f>
        <v>363231.01</v>
      </c>
      <c r="D11" s="381">
        <f>+D12+D23+D24</f>
        <v>362024.37</v>
      </c>
      <c r="E11" s="42"/>
      <c r="F11" s="341">
        <f>+D11-C11</f>
        <v>-1206.640000000014</v>
      </c>
    </row>
    <row r="12" spans="1:6" s="34" customFormat="1" ht="19.5" customHeight="1">
      <c r="A12" s="72" t="s">
        <v>193</v>
      </c>
      <c r="B12" s="386">
        <f>+B13+B16+B19+B22</f>
        <v>38548.719999999994</v>
      </c>
      <c r="C12" s="386">
        <f>+C13+C16+C19+C22</f>
        <v>39157.94</v>
      </c>
      <c r="D12" s="386">
        <f>+D13+D16+D19+D22</f>
        <v>40004.3</v>
      </c>
      <c r="E12" s="62"/>
      <c r="F12" s="339">
        <f>+D12-C12</f>
        <v>846.3600000000006</v>
      </c>
    </row>
    <row r="13" spans="1:6" s="34" customFormat="1" ht="19.5" customHeight="1">
      <c r="A13" s="72" t="s">
        <v>200</v>
      </c>
      <c r="B13" s="386">
        <f>SUM(B14:B15)</f>
        <v>30050.61</v>
      </c>
      <c r="C13" s="386">
        <f>SUM(C14:C15)</f>
        <v>30050.61</v>
      </c>
      <c r="D13" s="386">
        <f>SUM(D14:D15)</f>
        <v>30050.61</v>
      </c>
      <c r="E13" s="55"/>
      <c r="F13" s="339">
        <f>+D13-C13</f>
        <v>0</v>
      </c>
    </row>
    <row r="14" spans="1:5" s="34" customFormat="1" ht="19.5" customHeight="1">
      <c r="A14" s="73" t="s">
        <v>209</v>
      </c>
      <c r="B14" s="383">
        <v>30050.61</v>
      </c>
      <c r="C14" s="383">
        <v>30050.61</v>
      </c>
      <c r="D14" s="383">
        <v>30050.61</v>
      </c>
      <c r="E14" s="55"/>
    </row>
    <row r="15" spans="1:5" s="34" customFormat="1" ht="21.75" customHeight="1">
      <c r="A15" s="75" t="s">
        <v>210</v>
      </c>
      <c r="B15" s="383"/>
      <c r="C15" s="383"/>
      <c r="D15" s="383"/>
      <c r="E15" s="55"/>
    </row>
    <row r="16" spans="1:6" s="34" customFormat="1" ht="19.5" customHeight="1">
      <c r="A16" s="72" t="s">
        <v>201</v>
      </c>
      <c r="B16" s="386">
        <f>+B17+B18</f>
        <v>5680.450000000001</v>
      </c>
      <c r="C16" s="386">
        <f>+C17+C18</f>
        <v>8498.11</v>
      </c>
      <c r="D16" s="386">
        <f>+D17+D18</f>
        <v>9107.33</v>
      </c>
      <c r="E16" s="55"/>
      <c r="F16" s="339">
        <f aca="true" t="shared" si="0" ref="F16:F24">+D16-C16</f>
        <v>609.2199999999993</v>
      </c>
    </row>
    <row r="17" spans="1:6" s="34" customFormat="1" ht="19.5" customHeight="1">
      <c r="A17" s="73" t="s">
        <v>202</v>
      </c>
      <c r="B17" s="382">
        <v>1402.27</v>
      </c>
      <c r="C17" s="382">
        <v>1711.01</v>
      </c>
      <c r="D17" s="382">
        <v>1771.93</v>
      </c>
      <c r="E17" s="55"/>
      <c r="F17" s="339">
        <f t="shared" si="0"/>
        <v>60.92000000000007</v>
      </c>
    </row>
    <row r="18" spans="1:6" s="34" customFormat="1" ht="19.5" customHeight="1">
      <c r="A18" s="73" t="s">
        <v>203</v>
      </c>
      <c r="B18" s="382">
        <v>4278.18</v>
      </c>
      <c r="C18" s="382">
        <v>6787.1</v>
      </c>
      <c r="D18" s="382">
        <v>7335.4</v>
      </c>
      <c r="E18" s="55"/>
      <c r="F18" s="339">
        <f t="shared" si="0"/>
        <v>548.2999999999993</v>
      </c>
    </row>
    <row r="19" spans="1:6" s="34" customFormat="1" ht="19.5" customHeight="1">
      <c r="A19" s="72" t="s">
        <v>204</v>
      </c>
      <c r="B19" s="386">
        <f>+B20+B21</f>
        <v>-269.76</v>
      </c>
      <c r="C19" s="386">
        <f>+C20+C21</f>
        <v>0</v>
      </c>
      <c r="D19" s="386">
        <f>+D20+D21</f>
        <v>0</v>
      </c>
      <c r="E19" s="55"/>
      <c r="F19" s="339">
        <f t="shared" si="0"/>
        <v>0</v>
      </c>
    </row>
    <row r="20" spans="1:6" s="34" customFormat="1" ht="19.5" customHeight="1">
      <c r="A20" s="73" t="s">
        <v>205</v>
      </c>
      <c r="B20" s="382"/>
      <c r="C20" s="382"/>
      <c r="D20" s="382"/>
      <c r="E20" s="55"/>
      <c r="F20" s="339">
        <f t="shared" si="0"/>
        <v>0</v>
      </c>
    </row>
    <row r="21" spans="1:6" s="34" customFormat="1" ht="19.5" customHeight="1">
      <c r="A21" s="73" t="s">
        <v>206</v>
      </c>
      <c r="B21" s="383">
        <v>-269.76</v>
      </c>
      <c r="C21" s="383"/>
      <c r="D21" s="383"/>
      <c r="E21" s="55"/>
      <c r="F21" s="339">
        <f t="shared" si="0"/>
        <v>0</v>
      </c>
    </row>
    <row r="22" spans="1:6" s="34" customFormat="1" ht="19.5" customHeight="1">
      <c r="A22" s="72" t="s">
        <v>207</v>
      </c>
      <c r="B22" s="382">
        <v>3087.42</v>
      </c>
      <c r="C22" s="382">
        <v>609.22</v>
      </c>
      <c r="D22" s="382">
        <v>846.36</v>
      </c>
      <c r="E22" s="55"/>
      <c r="F22" s="339">
        <f t="shared" si="0"/>
        <v>237.14</v>
      </c>
    </row>
    <row r="23" spans="1:6" s="34" customFormat="1" ht="19.5" customHeight="1">
      <c r="A23" s="72" t="s">
        <v>208</v>
      </c>
      <c r="B23" s="382"/>
      <c r="C23" s="382"/>
      <c r="D23" s="382"/>
      <c r="E23" s="55"/>
      <c r="F23" s="339">
        <f t="shared" si="0"/>
        <v>0</v>
      </c>
    </row>
    <row r="24" spans="1:6" s="34" customFormat="1" ht="19.5" customHeight="1">
      <c r="A24" s="72" t="s">
        <v>194</v>
      </c>
      <c r="B24" s="386">
        <f>+B25+B26</f>
        <v>164493.05</v>
      </c>
      <c r="C24" s="386">
        <f>+C25+C26</f>
        <v>324073.07</v>
      </c>
      <c r="D24" s="386">
        <f>+D25+D26</f>
        <v>322020.07</v>
      </c>
      <c r="E24" s="55"/>
      <c r="F24" s="339">
        <f t="shared" si="0"/>
        <v>-2053</v>
      </c>
    </row>
    <row r="25" spans="1:5" s="34" customFormat="1" ht="19.5" customHeight="1">
      <c r="A25" s="73" t="s">
        <v>212</v>
      </c>
      <c r="B25" s="382"/>
      <c r="C25" s="382"/>
      <c r="D25" s="382"/>
      <c r="E25" s="55"/>
    </row>
    <row r="26" spans="1:5" s="34" customFormat="1" ht="19.5" customHeight="1">
      <c r="A26" s="75" t="s">
        <v>211</v>
      </c>
      <c r="B26" s="382">
        <v>164493.05</v>
      </c>
      <c r="C26" s="382">
        <v>324073.07</v>
      </c>
      <c r="D26" s="382">
        <v>322020.07</v>
      </c>
      <c r="E26" s="55"/>
    </row>
    <row r="27" spans="1:6" s="34" customFormat="1" ht="19.5" customHeight="1">
      <c r="A27" s="71" t="s">
        <v>195</v>
      </c>
      <c r="B27" s="386">
        <f>+B28+B29+B33+B34+B35</f>
        <v>0</v>
      </c>
      <c r="C27" s="386">
        <f>+C28+C29+C33+C34+C35</f>
        <v>0</v>
      </c>
      <c r="D27" s="386">
        <f>+D28+D29+D33+D34+D35</f>
        <v>0</v>
      </c>
      <c r="E27" s="62"/>
      <c r="F27" s="341">
        <f aca="true" t="shared" si="1" ref="F27:F36">+D27-C27</f>
        <v>0</v>
      </c>
    </row>
    <row r="28" spans="1:6" s="34" customFormat="1" ht="19.5" customHeight="1">
      <c r="A28" s="41" t="s">
        <v>213</v>
      </c>
      <c r="B28" s="384"/>
      <c r="C28" s="384"/>
      <c r="D28" s="384"/>
      <c r="E28" s="55"/>
      <c r="F28" s="339">
        <f t="shared" si="1"/>
        <v>0</v>
      </c>
    </row>
    <row r="29" spans="1:6" s="34" customFormat="1" ht="19.5" customHeight="1">
      <c r="A29" s="41" t="s">
        <v>214</v>
      </c>
      <c r="B29" s="387">
        <f>+B30+B31+B32</f>
        <v>0</v>
      </c>
      <c r="C29" s="387">
        <f>+C30+C31+C32</f>
        <v>0</v>
      </c>
      <c r="D29" s="387">
        <f>+D30+D31+D32</f>
        <v>0</v>
      </c>
      <c r="E29" s="55"/>
      <c r="F29" s="339"/>
    </row>
    <row r="30" spans="1:6" s="34" customFormat="1" ht="19.5" customHeight="1">
      <c r="A30" s="44" t="s">
        <v>215</v>
      </c>
      <c r="B30" s="384"/>
      <c r="C30" s="384"/>
      <c r="D30" s="384"/>
      <c r="E30" s="62"/>
      <c r="F30" s="339">
        <f t="shared" si="1"/>
        <v>0</v>
      </c>
    </row>
    <row r="31" spans="1:6" s="34" customFormat="1" ht="19.5" customHeight="1">
      <c r="A31" s="44" t="s">
        <v>216</v>
      </c>
      <c r="B31" s="385"/>
      <c r="C31" s="385"/>
      <c r="D31" s="385"/>
      <c r="E31" s="55"/>
      <c r="F31" s="339">
        <f t="shared" si="1"/>
        <v>0</v>
      </c>
    </row>
    <row r="32" spans="1:6" s="34" customFormat="1" ht="19.5" customHeight="1">
      <c r="A32" s="44" t="s">
        <v>217</v>
      </c>
      <c r="B32" s="385"/>
      <c r="C32" s="385"/>
      <c r="D32" s="385"/>
      <c r="E32" s="55"/>
      <c r="F32" s="339">
        <f t="shared" si="1"/>
        <v>0</v>
      </c>
    </row>
    <row r="33" spans="1:6" s="34" customFormat="1" ht="19.5" customHeight="1">
      <c r="A33" s="41" t="s">
        <v>225</v>
      </c>
      <c r="B33" s="384"/>
      <c r="C33" s="384"/>
      <c r="D33" s="384"/>
      <c r="E33" s="55"/>
      <c r="F33" s="339">
        <f t="shared" si="1"/>
        <v>0</v>
      </c>
    </row>
    <row r="34" spans="1:6" s="34" customFormat="1" ht="19.5" customHeight="1">
      <c r="A34" s="41" t="s">
        <v>218</v>
      </c>
      <c r="B34" s="384"/>
      <c r="C34" s="384"/>
      <c r="D34" s="384"/>
      <c r="E34" s="55"/>
      <c r="F34" s="339">
        <f t="shared" si="1"/>
        <v>0</v>
      </c>
    </row>
    <row r="35" spans="1:6" s="34" customFormat="1" ht="19.5" customHeight="1">
      <c r="A35" s="41" t="s">
        <v>219</v>
      </c>
      <c r="B35" s="384"/>
      <c r="C35" s="384"/>
      <c r="D35" s="384"/>
      <c r="E35" s="62"/>
      <c r="F35" s="339">
        <f t="shared" si="1"/>
        <v>0</v>
      </c>
    </row>
    <row r="36" spans="1:6" s="34" customFormat="1" ht="19.5" customHeight="1">
      <c r="A36" s="71" t="s">
        <v>196</v>
      </c>
      <c r="B36" s="387">
        <f>+B37+B38+B39+B43+B44+B45+B48</f>
        <v>23884.39</v>
      </c>
      <c r="C36" s="387">
        <f>+C37+C38+C39+C43+C44+C45+C48</f>
        <v>9398.29</v>
      </c>
      <c r="D36" s="387">
        <f>+D37+D38+D39+D43+D44+D45+D48</f>
        <v>9523.29</v>
      </c>
      <c r="E36" s="62"/>
      <c r="F36" s="341">
        <f t="shared" si="1"/>
        <v>125</v>
      </c>
    </row>
    <row r="37" spans="1:6" s="34" customFormat="1" ht="30" customHeight="1">
      <c r="A37" s="46" t="s">
        <v>220</v>
      </c>
      <c r="B37" s="384"/>
      <c r="C37" s="384"/>
      <c r="D37" s="384"/>
      <c r="E37" s="62"/>
      <c r="F37" s="339">
        <f>+D37-C37</f>
        <v>0</v>
      </c>
    </row>
    <row r="38" spans="1:6" s="34" customFormat="1" ht="19.5" customHeight="1">
      <c r="A38" s="41" t="s">
        <v>221</v>
      </c>
      <c r="B38" s="384"/>
      <c r="C38" s="384"/>
      <c r="D38" s="384"/>
      <c r="E38" s="62"/>
      <c r="F38" s="339">
        <f>+D38-C38</f>
        <v>0</v>
      </c>
    </row>
    <row r="39" spans="1:5" s="34" customFormat="1" ht="19.5" customHeight="1">
      <c r="A39" s="41" t="s">
        <v>222</v>
      </c>
      <c r="B39" s="387">
        <f>+B40+B41+B42</f>
        <v>0</v>
      </c>
      <c r="C39" s="387">
        <f>+C40+C41+C42</f>
        <v>0</v>
      </c>
      <c r="D39" s="387">
        <f>+D40+D41+D42</f>
        <v>0</v>
      </c>
      <c r="E39" s="55"/>
    </row>
    <row r="40" spans="1:6" s="34" customFormat="1" ht="19.5" customHeight="1">
      <c r="A40" s="44" t="s">
        <v>215</v>
      </c>
      <c r="B40" s="385"/>
      <c r="C40" s="385"/>
      <c r="D40" s="385"/>
      <c r="E40" s="55"/>
      <c r="F40" s="339">
        <f aca="true" t="shared" si="2" ref="F40:F45">+D40-C40</f>
        <v>0</v>
      </c>
    </row>
    <row r="41" spans="1:6" s="34" customFormat="1" ht="19.5" customHeight="1">
      <c r="A41" s="44" t="s">
        <v>216</v>
      </c>
      <c r="B41" s="385"/>
      <c r="C41" s="385"/>
      <c r="D41" s="385"/>
      <c r="E41" s="55"/>
      <c r="F41" s="339">
        <f t="shared" si="2"/>
        <v>0</v>
      </c>
    </row>
    <row r="42" spans="1:6" s="34" customFormat="1" ht="19.5" customHeight="1">
      <c r="A42" s="44" t="s">
        <v>223</v>
      </c>
      <c r="B42" s="384"/>
      <c r="C42" s="384"/>
      <c r="D42" s="384"/>
      <c r="E42" s="62"/>
      <c r="F42" s="339">
        <f t="shared" si="2"/>
        <v>0</v>
      </c>
    </row>
    <row r="43" spans="1:6" s="34" customFormat="1" ht="19.5" customHeight="1">
      <c r="A43" s="41" t="s">
        <v>224</v>
      </c>
      <c r="B43" s="384"/>
      <c r="C43" s="384"/>
      <c r="D43" s="384"/>
      <c r="E43" s="62"/>
      <c r="F43" s="339">
        <f t="shared" si="2"/>
        <v>0</v>
      </c>
    </row>
    <row r="44" spans="1:6" s="34" customFormat="1" ht="19.5" customHeight="1">
      <c r="A44" s="41" t="s">
        <v>226</v>
      </c>
      <c r="B44" s="384"/>
      <c r="C44" s="384"/>
      <c r="D44" s="384"/>
      <c r="E44" s="55"/>
      <c r="F44" s="339">
        <f t="shared" si="2"/>
        <v>0</v>
      </c>
    </row>
    <row r="45" spans="1:6" s="34" customFormat="1" ht="19.5" customHeight="1">
      <c r="A45" s="41" t="s">
        <v>227</v>
      </c>
      <c r="B45" s="387">
        <f>+B46+B47</f>
        <v>23884.39</v>
      </c>
      <c r="C45" s="387">
        <f>+C46+C47</f>
        <v>9398.29</v>
      </c>
      <c r="D45" s="387">
        <f>+D46+D47</f>
        <v>9523.29</v>
      </c>
      <c r="E45" s="62"/>
      <c r="F45" s="339">
        <f t="shared" si="2"/>
        <v>125</v>
      </c>
    </row>
    <row r="46" spans="1:5" s="34" customFormat="1" ht="19.5" customHeight="1">
      <c r="A46" s="44" t="s">
        <v>228</v>
      </c>
      <c r="B46" s="385">
        <v>16420.95</v>
      </c>
      <c r="C46" s="385">
        <v>1070</v>
      </c>
      <c r="D46" s="385">
        <v>1036</v>
      </c>
      <c r="E46" s="62"/>
    </row>
    <row r="47" spans="1:6" s="34" customFormat="1" ht="19.5" customHeight="1">
      <c r="A47" s="44" t="s">
        <v>197</v>
      </c>
      <c r="B47" s="385">
        <v>7463.44</v>
      </c>
      <c r="C47" s="385">
        <v>8328.29</v>
      </c>
      <c r="D47" s="385">
        <v>8487.29</v>
      </c>
      <c r="E47" s="62"/>
      <c r="F47" s="339">
        <f>+D47-C47</f>
        <v>159</v>
      </c>
    </row>
    <row r="48" spans="1:6" s="34" customFormat="1" ht="19.5" customHeight="1">
      <c r="A48" s="41" t="s">
        <v>229</v>
      </c>
      <c r="B48" s="384"/>
      <c r="C48" s="384"/>
      <c r="D48" s="384"/>
      <c r="E48" s="62"/>
      <c r="F48" s="339">
        <f>+D48-C48</f>
        <v>0</v>
      </c>
    </row>
    <row r="49" spans="1:6" s="34" customFormat="1" ht="30" customHeight="1">
      <c r="A49" s="48" t="s">
        <v>230</v>
      </c>
      <c r="B49" s="388">
        <f>+B36+B27+B11</f>
        <v>226926.15999999997</v>
      </c>
      <c r="C49" s="388">
        <f>+C36+C27+C11</f>
        <v>372629.3</v>
      </c>
      <c r="D49" s="388">
        <f>+D36+D27+D11</f>
        <v>371547.66</v>
      </c>
      <c r="E49" s="42"/>
      <c r="F49" s="341">
        <f>+D49-C49</f>
        <v>-1081.640000000014</v>
      </c>
    </row>
    <row r="50" spans="2:5" s="34" customFormat="1" ht="12.75">
      <c r="B50" s="45"/>
      <c r="C50" s="45"/>
      <c r="D50" s="45"/>
      <c r="E50" s="74"/>
    </row>
    <row r="51" spans="2:5" s="34" customFormat="1" ht="12.75">
      <c r="B51" s="45"/>
      <c r="C51" s="45"/>
      <c r="D51" s="45"/>
      <c r="E51" s="74"/>
    </row>
    <row r="52" spans="1:5" s="34" customFormat="1" ht="12.75" hidden="1">
      <c r="A52" s="51" t="s">
        <v>198</v>
      </c>
      <c r="B52" s="45"/>
      <c r="C52" s="45"/>
      <c r="D52" s="45"/>
      <c r="E52" s="74"/>
    </row>
    <row r="53" s="34" customFormat="1" ht="12.75">
      <c r="E53" s="47"/>
    </row>
    <row r="54" spans="2:5" s="34" customFormat="1" ht="12.75">
      <c r="B54" s="45"/>
      <c r="C54" s="45"/>
      <c r="D54" s="45"/>
      <c r="E54" s="74"/>
    </row>
    <row r="55" spans="2:5" s="34" customFormat="1" ht="12.75" hidden="1">
      <c r="B55" s="45"/>
      <c r="C55" s="45"/>
      <c r="D55" s="45"/>
      <c r="E55" s="74"/>
    </row>
    <row r="56" spans="1:5" s="34" customFormat="1" ht="12.75" hidden="1">
      <c r="A56" s="34" t="s">
        <v>199</v>
      </c>
      <c r="B56" s="45">
        <f>+'[1]ACTIVO'!C42</f>
        <v>114408.09</v>
      </c>
      <c r="C56" s="45">
        <f>+'[1]ACTIVO'!D42</f>
        <v>182428.16999999998</v>
      </c>
      <c r="D56" s="45">
        <f>+'[1]ACTIVO'!E42</f>
        <v>191016.21</v>
      </c>
      <c r="E56" s="74"/>
    </row>
    <row r="57" spans="1:5" s="34" customFormat="1" ht="12.75" hidden="1">
      <c r="A57" s="47" t="s">
        <v>154</v>
      </c>
      <c r="B57" s="57">
        <f>+B49-B56</f>
        <v>112518.06999999998</v>
      </c>
      <c r="C57" s="57">
        <f>+C49-C56</f>
        <v>190201.13</v>
      </c>
      <c r="D57" s="57">
        <f>+D49-D56</f>
        <v>180531.44999999998</v>
      </c>
      <c r="E57" s="55"/>
    </row>
    <row r="58" s="34" customFormat="1" ht="12.75" hidden="1">
      <c r="E58" s="47"/>
    </row>
    <row r="59" spans="4:5" s="34" customFormat="1" ht="12.75" hidden="1">
      <c r="D59" s="45"/>
      <c r="E59" s="74"/>
    </row>
    <row r="60" s="34" customFormat="1" ht="12.75">
      <c r="E60" s="47"/>
    </row>
    <row r="61" s="34" customFormat="1" ht="12.75">
      <c r="E61" s="47"/>
    </row>
    <row r="62" s="34" customFormat="1" ht="12.75">
      <c r="E62" s="47"/>
    </row>
    <row r="63" s="34" customFormat="1" ht="12.75">
      <c r="E63" s="47"/>
    </row>
    <row r="64" s="34" customFormat="1" ht="12.75">
      <c r="E64" s="47"/>
    </row>
    <row r="65" s="34" customFormat="1" ht="12.75">
      <c r="E65" s="47"/>
    </row>
    <row r="66" s="34" customFormat="1" ht="12.75">
      <c r="E66" s="47"/>
    </row>
    <row r="67" s="34" customFormat="1" ht="12.75">
      <c r="E67" s="47"/>
    </row>
    <row r="68" s="34" customFormat="1" ht="12.75">
      <c r="E68" s="47"/>
    </row>
    <row r="69" s="34" customFormat="1" ht="12.75">
      <c r="E69" s="47"/>
    </row>
    <row r="70" s="34" customFormat="1" ht="12.75">
      <c r="E70" s="47"/>
    </row>
    <row r="71" s="34" customFormat="1" ht="12.75">
      <c r="E71" s="47"/>
    </row>
    <row r="72" s="34" customFormat="1" ht="12.75">
      <c r="E72" s="47"/>
    </row>
    <row r="73" s="34" customFormat="1" ht="12.75">
      <c r="E73" s="47"/>
    </row>
    <row r="74" s="34" customFormat="1" ht="12.75">
      <c r="E74" s="47"/>
    </row>
    <row r="75" s="34" customFormat="1" ht="12.75">
      <c r="E75" s="47"/>
    </row>
    <row r="76" s="34" customFormat="1" ht="12.75">
      <c r="E76" s="47"/>
    </row>
    <row r="77" s="34" customFormat="1" ht="12.75">
      <c r="E77" s="47"/>
    </row>
    <row r="78" s="34" customFormat="1" ht="12.75">
      <c r="E78" s="47"/>
    </row>
    <row r="79" s="34" customFormat="1" ht="12.75">
      <c r="E79" s="47"/>
    </row>
    <row r="80" s="34" customFormat="1" ht="12.75">
      <c r="E80" s="47"/>
    </row>
    <row r="81" s="34" customFormat="1" ht="12.75">
      <c r="E81" s="47"/>
    </row>
    <row r="82" s="34" customFormat="1" ht="12.75">
      <c r="E82" s="47"/>
    </row>
    <row r="83" s="34" customFormat="1" ht="12.75">
      <c r="E83" s="47"/>
    </row>
    <row r="84" s="34" customFormat="1" ht="12.75">
      <c r="E84" s="47"/>
    </row>
    <row r="85" s="34" customFormat="1" ht="12.75">
      <c r="E85" s="47"/>
    </row>
    <row r="86" s="34" customFormat="1" ht="12.75">
      <c r="E86" s="47"/>
    </row>
    <row r="87" s="34" customFormat="1" ht="12.75">
      <c r="E87" s="47"/>
    </row>
    <row r="88" s="34" customFormat="1" ht="12.75">
      <c r="E88" s="47"/>
    </row>
    <row r="89" s="34" customFormat="1" ht="12.75">
      <c r="E89" s="47"/>
    </row>
    <row r="90" s="34" customFormat="1" ht="12.75">
      <c r="E90" s="47"/>
    </row>
    <row r="91" s="34" customFormat="1" ht="12.75">
      <c r="E91" s="47"/>
    </row>
    <row r="92" s="34" customFormat="1" ht="12.75">
      <c r="E92" s="47"/>
    </row>
    <row r="93" s="34" customFormat="1" ht="12.75">
      <c r="E93" s="47"/>
    </row>
    <row r="94" s="34" customFormat="1" ht="12.75">
      <c r="E94" s="47"/>
    </row>
    <row r="95" s="34" customFormat="1" ht="12.75">
      <c r="E95" s="47"/>
    </row>
    <row r="96" s="34" customFormat="1" ht="12.75">
      <c r="E96" s="47"/>
    </row>
    <row r="97" s="34" customFormat="1" ht="12.75">
      <c r="E97" s="47"/>
    </row>
    <row r="98" s="34" customFormat="1" ht="12.75">
      <c r="E98" s="47"/>
    </row>
    <row r="99" s="34" customFormat="1" ht="12.75">
      <c r="E99" s="47"/>
    </row>
    <row r="100" s="34" customFormat="1" ht="12.75">
      <c r="E100" s="47"/>
    </row>
    <row r="101" s="34" customFormat="1" ht="12.75">
      <c r="E101" s="47"/>
    </row>
    <row r="102" s="34" customFormat="1" ht="12.75">
      <c r="E102" s="47"/>
    </row>
    <row r="103" s="34" customFormat="1" ht="12.75">
      <c r="E103" s="47"/>
    </row>
    <row r="104" s="34" customFormat="1" ht="12.75">
      <c r="E104" s="47"/>
    </row>
    <row r="105" s="34" customFormat="1" ht="12.75">
      <c r="E105" s="47"/>
    </row>
    <row r="106" s="34" customFormat="1" ht="12.75">
      <c r="E106" s="47"/>
    </row>
    <row r="107" s="34" customFormat="1" ht="12.75">
      <c r="E107" s="47"/>
    </row>
    <row r="108" s="34" customFormat="1" ht="12.75">
      <c r="E108" s="47"/>
    </row>
    <row r="109" s="34" customFormat="1" ht="12.75">
      <c r="E109" s="47"/>
    </row>
    <row r="110" s="34" customFormat="1" ht="12.75">
      <c r="E110" s="47"/>
    </row>
    <row r="111" s="34" customFormat="1" ht="12.75">
      <c r="E111" s="47"/>
    </row>
    <row r="112" s="34" customFormat="1" ht="12.75">
      <c r="E112" s="47"/>
    </row>
    <row r="113" s="34" customFormat="1" ht="12.75">
      <c r="E113" s="47"/>
    </row>
    <row r="114" s="34" customFormat="1" ht="12.75">
      <c r="E114" s="47"/>
    </row>
    <row r="115" s="34" customFormat="1" ht="12.75">
      <c r="E115" s="47"/>
    </row>
    <row r="116" s="34" customFormat="1" ht="12.75">
      <c r="E116" s="47"/>
    </row>
    <row r="117" s="34" customFormat="1" ht="12.75">
      <c r="E117" s="47"/>
    </row>
    <row r="118" s="34" customFormat="1" ht="12.75">
      <c r="E118" s="47"/>
    </row>
    <row r="119" s="34" customFormat="1" ht="12.75">
      <c r="E119" s="47"/>
    </row>
    <row r="120" s="34" customFormat="1" ht="12.75">
      <c r="E120" s="47"/>
    </row>
    <row r="121" s="34" customFormat="1" ht="12.75">
      <c r="E121" s="47"/>
    </row>
    <row r="122" s="34" customFormat="1" ht="12.75">
      <c r="E122" s="47"/>
    </row>
    <row r="123" s="34" customFormat="1" ht="12.75">
      <c r="E123" s="47"/>
    </row>
    <row r="124" s="34" customFormat="1" ht="12.75">
      <c r="E124" s="47"/>
    </row>
    <row r="125" s="34" customFormat="1" ht="12.75">
      <c r="E125" s="47"/>
    </row>
    <row r="126" s="34" customFormat="1" ht="12.75">
      <c r="E126" s="47"/>
    </row>
    <row r="127" s="34" customFormat="1" ht="12.75">
      <c r="E127" s="47"/>
    </row>
    <row r="128" s="34" customFormat="1" ht="12.75">
      <c r="E128" s="47"/>
    </row>
    <row r="129" s="34" customFormat="1" ht="12.75">
      <c r="E129" s="47"/>
    </row>
    <row r="130" s="34" customFormat="1" ht="12.75">
      <c r="E130" s="47"/>
    </row>
    <row r="131" s="34" customFormat="1" ht="12.75">
      <c r="E131" s="47"/>
    </row>
    <row r="132" s="34" customFormat="1" ht="12.75">
      <c r="E132" s="47"/>
    </row>
    <row r="133" s="34" customFormat="1" ht="12.75">
      <c r="E133" s="47"/>
    </row>
    <row r="134" s="34" customFormat="1" ht="12.75">
      <c r="E134" s="47"/>
    </row>
    <row r="135" s="34" customFormat="1" ht="12.75">
      <c r="E135" s="47"/>
    </row>
    <row r="136" s="34" customFormat="1" ht="12.75">
      <c r="E136" s="47"/>
    </row>
    <row r="137" s="34" customFormat="1" ht="12.75">
      <c r="E137" s="47"/>
    </row>
    <row r="138" s="34" customFormat="1" ht="12.75">
      <c r="E138" s="47"/>
    </row>
    <row r="139" s="34" customFormat="1" ht="12.75">
      <c r="E139" s="47"/>
    </row>
    <row r="140" s="34" customFormat="1" ht="12.75">
      <c r="E140" s="47"/>
    </row>
    <row r="141" s="34" customFormat="1" ht="12.75">
      <c r="E141" s="47"/>
    </row>
    <row r="142" s="34" customFormat="1" ht="12.75">
      <c r="E142" s="47"/>
    </row>
    <row r="143" s="34" customFormat="1" ht="12.75">
      <c r="E143" s="47"/>
    </row>
    <row r="144" s="34" customFormat="1" ht="12.75">
      <c r="E144" s="47"/>
    </row>
    <row r="145" s="34" customFormat="1" ht="12.75">
      <c r="E145" s="47"/>
    </row>
    <row r="146" s="34" customFormat="1" ht="12.75">
      <c r="E146" s="47"/>
    </row>
    <row r="147" s="34" customFormat="1" ht="12.75">
      <c r="E147" s="47"/>
    </row>
    <row r="148" s="34" customFormat="1" ht="12.75">
      <c r="E148" s="47"/>
    </row>
    <row r="149" s="34" customFormat="1" ht="12.75">
      <c r="E149" s="47"/>
    </row>
    <row r="150" s="34" customFormat="1" ht="12.75">
      <c r="E150" s="47"/>
    </row>
    <row r="151" s="34" customFormat="1" ht="12.75">
      <c r="E151" s="47"/>
    </row>
    <row r="152" s="34" customFormat="1" ht="12.75">
      <c r="E152" s="47"/>
    </row>
    <row r="153" s="34" customFormat="1" ht="12.75">
      <c r="E153" s="47"/>
    </row>
    <row r="154" s="34" customFormat="1" ht="12.75">
      <c r="E154" s="47"/>
    </row>
    <row r="155" s="34" customFormat="1" ht="12.75">
      <c r="E155" s="47"/>
    </row>
    <row r="156" s="34" customFormat="1" ht="12.75">
      <c r="E156" s="47"/>
    </row>
    <row r="157" s="34" customFormat="1" ht="12.75">
      <c r="E157" s="47"/>
    </row>
    <row r="158" s="34" customFormat="1" ht="12.75">
      <c r="E158" s="47"/>
    </row>
    <row r="159" s="34" customFormat="1" ht="12.75">
      <c r="E159" s="47"/>
    </row>
    <row r="160" s="34" customFormat="1" ht="12.75">
      <c r="E160" s="47"/>
    </row>
    <row r="161" s="34" customFormat="1" ht="12.75">
      <c r="E161" s="47"/>
    </row>
    <row r="162" s="34" customFormat="1" ht="12.75">
      <c r="E162" s="47"/>
    </row>
    <row r="163" s="34" customFormat="1" ht="12.75">
      <c r="E163" s="47"/>
    </row>
    <row r="164" s="34" customFormat="1" ht="12.75">
      <c r="E164" s="47"/>
    </row>
    <row r="165" s="34" customFormat="1" ht="12.75">
      <c r="E165" s="47"/>
    </row>
    <row r="166" s="34" customFormat="1" ht="12.75">
      <c r="E166" s="47"/>
    </row>
    <row r="167" s="34" customFormat="1" ht="12.75">
      <c r="E167" s="47"/>
    </row>
    <row r="168" s="34" customFormat="1" ht="12.75">
      <c r="E168" s="47"/>
    </row>
    <row r="169" s="34" customFormat="1" ht="12.75">
      <c r="E169" s="47"/>
    </row>
    <row r="170" s="34" customFormat="1" ht="12.75">
      <c r="E170" s="47"/>
    </row>
    <row r="171" s="34" customFormat="1" ht="12.75">
      <c r="E171" s="47"/>
    </row>
    <row r="172" s="34" customFormat="1" ht="12.75">
      <c r="E172" s="47"/>
    </row>
    <row r="173" s="34" customFormat="1" ht="12.75">
      <c r="E173" s="47"/>
    </row>
    <row r="174" s="34" customFormat="1" ht="12.75">
      <c r="E174" s="47"/>
    </row>
    <row r="175" s="34" customFormat="1" ht="12.75">
      <c r="E175" s="47"/>
    </row>
    <row r="176" s="34" customFormat="1" ht="12.75">
      <c r="E176" s="47"/>
    </row>
    <row r="177" s="34" customFormat="1" ht="12.75">
      <c r="E177" s="47"/>
    </row>
    <row r="178" s="34" customFormat="1" ht="12.75">
      <c r="E178" s="47"/>
    </row>
    <row r="179" s="34" customFormat="1" ht="12.75">
      <c r="E179" s="47"/>
    </row>
    <row r="180" s="34" customFormat="1" ht="12.75">
      <c r="E180" s="47"/>
    </row>
    <row r="181" s="34" customFormat="1" ht="12.75">
      <c r="E181" s="47"/>
    </row>
    <row r="182" s="34" customFormat="1" ht="12.75">
      <c r="E182" s="47"/>
    </row>
    <row r="183" s="34" customFormat="1" ht="12.75">
      <c r="E183" s="47"/>
    </row>
    <row r="184" s="34" customFormat="1" ht="12.75">
      <c r="E184" s="47"/>
    </row>
    <row r="185" s="34" customFormat="1" ht="12.75">
      <c r="E185" s="47"/>
    </row>
    <row r="186" s="34" customFormat="1" ht="12.75">
      <c r="E186" s="47"/>
    </row>
    <row r="187" s="34" customFormat="1" ht="12.75">
      <c r="E187" s="47"/>
    </row>
    <row r="188" s="34" customFormat="1" ht="12.75">
      <c r="E188" s="47"/>
    </row>
    <row r="189" s="34" customFormat="1" ht="12.75">
      <c r="E189" s="47"/>
    </row>
    <row r="190" s="34" customFormat="1" ht="12.75">
      <c r="E190" s="47"/>
    </row>
    <row r="191" s="34" customFormat="1" ht="12.75">
      <c r="E191" s="47"/>
    </row>
    <row r="192" s="34" customFormat="1" ht="12.75">
      <c r="E192" s="47"/>
    </row>
    <row r="193" s="34" customFormat="1" ht="12.75">
      <c r="E193" s="47"/>
    </row>
    <row r="194" s="34" customFormat="1" ht="12.75">
      <c r="E194" s="47"/>
    </row>
    <row r="195" s="34" customFormat="1" ht="12.75">
      <c r="E195" s="47"/>
    </row>
    <row r="196" s="34" customFormat="1" ht="12.75">
      <c r="E196" s="47"/>
    </row>
    <row r="197" s="34" customFormat="1" ht="12.75">
      <c r="E197" s="47"/>
    </row>
    <row r="198" s="34" customFormat="1" ht="12.75">
      <c r="E198" s="47"/>
    </row>
    <row r="199" s="34" customFormat="1" ht="12.75">
      <c r="E199" s="47"/>
    </row>
    <row r="200" s="34" customFormat="1" ht="12.75">
      <c r="E200" s="47"/>
    </row>
    <row r="201" s="34" customFormat="1" ht="12.75">
      <c r="E201" s="47"/>
    </row>
    <row r="202" s="34" customFormat="1" ht="12.75">
      <c r="E202" s="47"/>
    </row>
    <row r="203" s="34" customFormat="1" ht="12.75">
      <c r="E203" s="47"/>
    </row>
    <row r="204" s="34" customFormat="1" ht="12.75">
      <c r="E204" s="47"/>
    </row>
    <row r="205" s="34" customFormat="1" ht="12.75">
      <c r="E205" s="47"/>
    </row>
    <row r="206" s="34" customFormat="1" ht="12.75">
      <c r="E206" s="47"/>
    </row>
    <row r="207" s="34" customFormat="1" ht="12.75">
      <c r="E207" s="47"/>
    </row>
    <row r="208" s="34" customFormat="1" ht="12.75">
      <c r="E208" s="47"/>
    </row>
    <row r="209" s="34" customFormat="1" ht="12.75">
      <c r="E209" s="47"/>
    </row>
    <row r="210" s="34" customFormat="1" ht="12.75">
      <c r="E210" s="47"/>
    </row>
    <row r="211" s="34" customFormat="1" ht="12.75">
      <c r="E211" s="47"/>
    </row>
    <row r="212" s="34" customFormat="1" ht="12.75">
      <c r="E212" s="47"/>
    </row>
    <row r="213" s="34" customFormat="1" ht="12.75">
      <c r="E213" s="47"/>
    </row>
    <row r="214" s="34" customFormat="1" ht="12.75">
      <c r="E214" s="47"/>
    </row>
    <row r="215" s="34" customFormat="1" ht="12.75">
      <c r="E215" s="47"/>
    </row>
    <row r="216" s="34" customFormat="1" ht="12.75">
      <c r="E216" s="47"/>
    </row>
    <row r="217" s="34" customFormat="1" ht="12.75">
      <c r="E217" s="47"/>
    </row>
    <row r="218" s="34" customFormat="1" ht="12.75">
      <c r="E218" s="47"/>
    </row>
    <row r="219" s="34" customFormat="1" ht="12.75">
      <c r="E219" s="47"/>
    </row>
    <row r="220" s="34" customFormat="1" ht="12.75">
      <c r="E220" s="47"/>
    </row>
    <row r="221" s="34" customFormat="1" ht="12.75">
      <c r="E221" s="47"/>
    </row>
    <row r="222" s="34" customFormat="1" ht="12.75">
      <c r="E222" s="47"/>
    </row>
    <row r="223" s="34" customFormat="1" ht="12.75">
      <c r="E223" s="47"/>
    </row>
    <row r="224" s="34" customFormat="1" ht="12.75">
      <c r="E224" s="47"/>
    </row>
    <row r="225" s="34" customFormat="1" ht="12.75">
      <c r="E225" s="47"/>
    </row>
    <row r="226" s="34" customFormat="1" ht="12.75">
      <c r="E226" s="47"/>
    </row>
    <row r="227" s="34" customFormat="1" ht="12.75">
      <c r="E227" s="47"/>
    </row>
    <row r="228" s="34" customFormat="1" ht="12.75">
      <c r="E228" s="47"/>
    </row>
    <row r="229" s="34" customFormat="1" ht="12.75">
      <c r="E229" s="47"/>
    </row>
    <row r="230" s="34" customFormat="1" ht="12.75">
      <c r="E230" s="47"/>
    </row>
    <row r="231" s="34" customFormat="1" ht="12.75">
      <c r="E231" s="47"/>
    </row>
    <row r="232" s="34" customFormat="1" ht="12.75">
      <c r="E232" s="47"/>
    </row>
    <row r="233" s="34" customFormat="1" ht="12.75">
      <c r="E233" s="47"/>
    </row>
    <row r="234" s="34" customFormat="1" ht="12.75">
      <c r="E234" s="47"/>
    </row>
    <row r="235" s="34" customFormat="1" ht="12.75">
      <c r="E235" s="47"/>
    </row>
    <row r="236" s="34" customFormat="1" ht="12.75">
      <c r="E236" s="47"/>
    </row>
    <row r="237" s="34" customFormat="1" ht="12.75">
      <c r="E237" s="47"/>
    </row>
    <row r="238" s="34" customFormat="1" ht="12.75">
      <c r="E238" s="47"/>
    </row>
    <row r="239" s="34" customFormat="1" ht="12.75">
      <c r="E239" s="47"/>
    </row>
    <row r="240" s="34" customFormat="1" ht="12.75">
      <c r="E240" s="47"/>
    </row>
    <row r="241" s="34" customFormat="1" ht="12.75">
      <c r="E241" s="47"/>
    </row>
    <row r="242" s="34" customFormat="1" ht="12.75">
      <c r="E242" s="47"/>
    </row>
    <row r="243" s="34" customFormat="1" ht="12.75">
      <c r="E243" s="47"/>
    </row>
    <row r="244" s="34" customFormat="1" ht="12.75">
      <c r="E244" s="47"/>
    </row>
    <row r="245" s="34" customFormat="1" ht="12.75">
      <c r="E245" s="47"/>
    </row>
    <row r="246" s="34" customFormat="1" ht="12.75">
      <c r="E246" s="47"/>
    </row>
    <row r="247" s="34" customFormat="1" ht="12.75">
      <c r="E247" s="47"/>
    </row>
    <row r="248" s="34" customFormat="1" ht="12.75">
      <c r="E248" s="47"/>
    </row>
    <row r="249" s="34" customFormat="1" ht="12.75">
      <c r="E249" s="47"/>
    </row>
    <row r="250" s="34" customFormat="1" ht="12.75">
      <c r="E250" s="47"/>
    </row>
    <row r="251" s="34" customFormat="1" ht="12.75">
      <c r="E251" s="47"/>
    </row>
    <row r="252" s="34" customFormat="1" ht="12.75">
      <c r="E252" s="47"/>
    </row>
    <row r="253" s="34" customFormat="1" ht="12.75">
      <c r="E253" s="47"/>
    </row>
    <row r="254" s="34" customFormat="1" ht="12.75">
      <c r="E254" s="47"/>
    </row>
    <row r="255" s="34" customFormat="1" ht="12.75">
      <c r="E255" s="47"/>
    </row>
    <row r="256" s="34" customFormat="1" ht="12.75">
      <c r="E256" s="47"/>
    </row>
    <row r="257" s="34" customFormat="1" ht="12.75">
      <c r="E257" s="47"/>
    </row>
    <row r="258" s="34" customFormat="1" ht="12.75">
      <c r="E258" s="47"/>
    </row>
    <row r="259" s="34" customFormat="1" ht="12.75">
      <c r="E259" s="47"/>
    </row>
    <row r="260" s="34" customFormat="1" ht="12.75">
      <c r="E260" s="47"/>
    </row>
    <row r="261" s="34" customFormat="1" ht="12.75">
      <c r="E261" s="47"/>
    </row>
    <row r="262" s="34" customFormat="1" ht="12.75">
      <c r="E262" s="47"/>
    </row>
    <row r="263" s="34" customFormat="1" ht="12.75">
      <c r="E263" s="47"/>
    </row>
    <row r="264" s="34" customFormat="1" ht="12.75">
      <c r="E264" s="47"/>
    </row>
    <row r="265" s="34" customFormat="1" ht="12.75">
      <c r="E265" s="47"/>
    </row>
    <row r="266" s="34" customFormat="1" ht="12.75">
      <c r="E266" s="47"/>
    </row>
    <row r="267" s="34" customFormat="1" ht="12.75">
      <c r="E267" s="47"/>
    </row>
    <row r="268" s="34" customFormat="1" ht="12.75">
      <c r="E268" s="47"/>
    </row>
    <row r="269" s="34" customFormat="1" ht="12.75">
      <c r="E269" s="47"/>
    </row>
    <row r="270" s="34" customFormat="1" ht="12.75">
      <c r="E270" s="47"/>
    </row>
    <row r="271" s="34" customFormat="1" ht="12.75">
      <c r="E271" s="47"/>
    </row>
    <row r="272" s="34" customFormat="1" ht="12.75">
      <c r="E272" s="47"/>
    </row>
    <row r="273" s="34" customFormat="1" ht="12.75">
      <c r="E273" s="47"/>
    </row>
    <row r="274" s="34" customFormat="1" ht="12.75">
      <c r="E274" s="47"/>
    </row>
    <row r="275" s="34" customFormat="1" ht="12.75">
      <c r="E275" s="47"/>
    </row>
    <row r="276" s="34" customFormat="1" ht="12.75">
      <c r="E276" s="47"/>
    </row>
    <row r="277" s="34" customFormat="1" ht="12.75">
      <c r="E277" s="47"/>
    </row>
    <row r="278" s="34" customFormat="1" ht="12.75">
      <c r="E278" s="47"/>
    </row>
    <row r="279" s="34" customFormat="1" ht="12.75">
      <c r="E279" s="47"/>
    </row>
    <row r="280" s="34" customFormat="1" ht="12.75">
      <c r="E280" s="47"/>
    </row>
    <row r="281" s="34" customFormat="1" ht="12.75">
      <c r="E281" s="47"/>
    </row>
    <row r="282" s="34" customFormat="1" ht="12.75">
      <c r="E282" s="47"/>
    </row>
    <row r="283" s="34" customFormat="1" ht="12.75">
      <c r="E283" s="47"/>
    </row>
    <row r="284" s="34" customFormat="1" ht="12.75">
      <c r="E284" s="47"/>
    </row>
    <row r="285" s="34" customFormat="1" ht="12.75">
      <c r="E285" s="47"/>
    </row>
    <row r="286" s="34" customFormat="1" ht="12.75">
      <c r="E286" s="47"/>
    </row>
    <row r="287" s="34" customFormat="1" ht="12.75">
      <c r="E287" s="47"/>
    </row>
    <row r="288" s="34" customFormat="1" ht="12.75">
      <c r="E288" s="47"/>
    </row>
    <row r="289" s="34" customFormat="1" ht="12.75">
      <c r="E289" s="47"/>
    </row>
    <row r="290" s="34" customFormat="1" ht="12.75">
      <c r="E290" s="47"/>
    </row>
    <row r="291" s="34" customFormat="1" ht="12.75">
      <c r="E291" s="47"/>
    </row>
    <row r="292" s="34" customFormat="1" ht="12.75">
      <c r="E292" s="47"/>
    </row>
    <row r="293" s="34" customFormat="1" ht="12.75">
      <c r="E293" s="47"/>
    </row>
    <row r="294" s="34" customFormat="1" ht="12.75">
      <c r="E294" s="47"/>
    </row>
    <row r="295" s="34" customFormat="1" ht="12.75">
      <c r="E295" s="47"/>
    </row>
    <row r="296" s="34" customFormat="1" ht="12.75">
      <c r="E296" s="47"/>
    </row>
    <row r="297" s="34" customFormat="1" ht="12.75">
      <c r="E297" s="47"/>
    </row>
    <row r="298" s="34" customFormat="1" ht="12.75">
      <c r="E298" s="47"/>
    </row>
    <row r="299" s="34" customFormat="1" ht="12.75">
      <c r="E299" s="47"/>
    </row>
    <row r="300" s="34" customFormat="1" ht="12.75">
      <c r="E300" s="47"/>
    </row>
    <row r="301" s="34" customFormat="1" ht="12.75">
      <c r="E301" s="47"/>
    </row>
    <row r="302" s="34" customFormat="1" ht="12.75">
      <c r="E302" s="47"/>
    </row>
    <row r="303" s="34" customFormat="1" ht="12.75">
      <c r="E303" s="47"/>
    </row>
    <row r="304" s="34" customFormat="1" ht="12.75">
      <c r="E304" s="47"/>
    </row>
    <row r="305" s="34" customFormat="1" ht="12.75">
      <c r="E305" s="47"/>
    </row>
    <row r="306" s="34" customFormat="1" ht="12.75">
      <c r="E306" s="47"/>
    </row>
    <row r="307" s="34" customFormat="1" ht="12.75">
      <c r="E307" s="47"/>
    </row>
    <row r="308" s="34" customFormat="1" ht="12.75">
      <c r="E308" s="47"/>
    </row>
    <row r="309" s="34" customFormat="1" ht="12.75">
      <c r="E309" s="47"/>
    </row>
    <row r="310" s="34" customFormat="1" ht="12.75">
      <c r="E310" s="47"/>
    </row>
    <row r="311" s="34" customFormat="1" ht="12.75">
      <c r="E311" s="47"/>
    </row>
    <row r="312" s="34" customFormat="1" ht="12.75">
      <c r="E312" s="47"/>
    </row>
    <row r="313" s="34" customFormat="1" ht="12.75">
      <c r="E313" s="47"/>
    </row>
    <row r="314" s="34" customFormat="1" ht="12.75">
      <c r="E314" s="47"/>
    </row>
    <row r="315" s="34" customFormat="1" ht="12.75">
      <c r="E315" s="47"/>
    </row>
    <row r="316" s="34" customFormat="1" ht="12.75">
      <c r="E316" s="47"/>
    </row>
    <row r="317" s="34" customFormat="1" ht="12.75">
      <c r="E317" s="47"/>
    </row>
    <row r="318" s="34" customFormat="1" ht="12.75">
      <c r="E318" s="47"/>
    </row>
    <row r="319" s="34" customFormat="1" ht="12.75">
      <c r="E319" s="47"/>
    </row>
    <row r="320" s="34" customFormat="1" ht="12.75">
      <c r="E320" s="47"/>
    </row>
    <row r="321" s="34" customFormat="1" ht="12.75">
      <c r="E321" s="47"/>
    </row>
    <row r="322" s="34" customFormat="1" ht="12.75">
      <c r="E322" s="47"/>
    </row>
    <row r="323" s="34" customFormat="1" ht="12.75">
      <c r="E323" s="47"/>
    </row>
    <row r="324" s="34" customFormat="1" ht="12.75">
      <c r="E324" s="47"/>
    </row>
    <row r="325" s="34" customFormat="1" ht="12.75">
      <c r="E325" s="47"/>
    </row>
    <row r="326" s="34" customFormat="1" ht="12.75">
      <c r="E326" s="47"/>
    </row>
    <row r="327" s="34" customFormat="1" ht="12.75">
      <c r="E327" s="47"/>
    </row>
    <row r="328" s="34" customFormat="1" ht="12.75">
      <c r="E328" s="47"/>
    </row>
    <row r="329" s="34" customFormat="1" ht="12.75">
      <c r="E329" s="47"/>
    </row>
    <row r="330" s="34" customFormat="1" ht="12.75">
      <c r="E330" s="47"/>
    </row>
    <row r="331" s="34" customFormat="1" ht="12.75">
      <c r="E331" s="47"/>
    </row>
    <row r="332" s="34" customFormat="1" ht="12.75">
      <c r="E332" s="47"/>
    </row>
    <row r="333" s="34" customFormat="1" ht="12.75">
      <c r="E333" s="47"/>
    </row>
    <row r="334" s="34" customFormat="1" ht="12.75">
      <c r="E334" s="47"/>
    </row>
    <row r="335" s="34" customFormat="1" ht="12.75">
      <c r="E335" s="47"/>
    </row>
    <row r="336" s="34" customFormat="1" ht="12.75">
      <c r="E336" s="47"/>
    </row>
    <row r="337" s="34" customFormat="1" ht="12.75">
      <c r="E337" s="47"/>
    </row>
    <row r="338" s="34" customFormat="1" ht="12.75">
      <c r="E338" s="47"/>
    </row>
    <row r="339" s="34" customFormat="1" ht="12.75">
      <c r="E339" s="47"/>
    </row>
    <row r="340" s="34" customFormat="1" ht="12.75">
      <c r="E340" s="47"/>
    </row>
    <row r="341" s="34" customFormat="1" ht="12.75">
      <c r="E341" s="47"/>
    </row>
    <row r="342" s="34" customFormat="1" ht="12.75">
      <c r="E342" s="47"/>
    </row>
    <row r="343" s="34" customFormat="1" ht="12.75">
      <c r="E343" s="47"/>
    </row>
    <row r="344" s="34" customFormat="1" ht="12.75">
      <c r="E344" s="47"/>
    </row>
    <row r="345" s="34" customFormat="1" ht="12.75">
      <c r="E345" s="47"/>
    </row>
    <row r="346" s="34" customFormat="1" ht="12.75">
      <c r="E346" s="47"/>
    </row>
    <row r="347" s="34" customFormat="1" ht="12.75">
      <c r="E347" s="47"/>
    </row>
    <row r="348" s="34" customFormat="1" ht="12.75">
      <c r="E348" s="47"/>
    </row>
    <row r="349" s="34" customFormat="1" ht="12.75">
      <c r="E349" s="47"/>
    </row>
    <row r="350" s="34" customFormat="1" ht="12.75">
      <c r="E350" s="47"/>
    </row>
    <row r="351" s="34" customFormat="1" ht="12.75">
      <c r="E351" s="47"/>
    </row>
    <row r="352" s="34" customFormat="1" ht="12.75">
      <c r="E352" s="47"/>
    </row>
    <row r="353" s="34" customFormat="1" ht="12.75">
      <c r="E353" s="47"/>
    </row>
    <row r="354" s="34" customFormat="1" ht="12.75">
      <c r="E354" s="47"/>
    </row>
    <row r="355" s="34" customFormat="1" ht="12.75">
      <c r="E355" s="47"/>
    </row>
    <row r="356" s="34" customFormat="1" ht="12.75">
      <c r="E356" s="47"/>
    </row>
    <row r="357" s="34" customFormat="1" ht="12.75">
      <c r="E357" s="47"/>
    </row>
    <row r="358" s="34" customFormat="1" ht="12.75">
      <c r="E358" s="47"/>
    </row>
    <row r="359" s="34" customFormat="1" ht="12.75">
      <c r="E359" s="47"/>
    </row>
    <row r="360" s="34" customFormat="1" ht="12.75">
      <c r="E360" s="47"/>
    </row>
    <row r="361" s="34" customFormat="1" ht="12.75">
      <c r="E361" s="47"/>
    </row>
    <row r="362" s="34" customFormat="1" ht="12.75">
      <c r="E362" s="47"/>
    </row>
    <row r="363" s="34" customFormat="1" ht="12.75">
      <c r="E363" s="47"/>
    </row>
    <row r="364" s="34" customFormat="1" ht="12.75">
      <c r="E364" s="47"/>
    </row>
    <row r="365" s="34" customFormat="1" ht="12.75">
      <c r="E365" s="47"/>
    </row>
    <row r="366" s="34" customFormat="1" ht="12.75">
      <c r="E366" s="47"/>
    </row>
    <row r="367" s="34" customFormat="1" ht="12.75">
      <c r="E367" s="47"/>
    </row>
    <row r="368" s="34" customFormat="1" ht="12.75">
      <c r="E368" s="47"/>
    </row>
    <row r="369" s="34" customFormat="1" ht="12.75">
      <c r="E369" s="47"/>
    </row>
    <row r="370" s="34" customFormat="1" ht="12.75">
      <c r="E370" s="47"/>
    </row>
    <row r="371" s="34" customFormat="1" ht="12.75">
      <c r="E371" s="47"/>
    </row>
    <row r="372" s="34" customFormat="1" ht="12.75">
      <c r="E372" s="47"/>
    </row>
    <row r="373" s="34" customFormat="1" ht="12.75">
      <c r="E373" s="47"/>
    </row>
    <row r="374" s="34" customFormat="1" ht="12.75">
      <c r="E374" s="47"/>
    </row>
    <row r="375" s="34" customFormat="1" ht="12.75">
      <c r="E375" s="47"/>
    </row>
    <row r="376" s="34" customFormat="1" ht="12.75">
      <c r="E376" s="47"/>
    </row>
    <row r="377" s="34" customFormat="1" ht="12.75">
      <c r="E377" s="47"/>
    </row>
    <row r="378" s="34" customFormat="1" ht="12.75">
      <c r="E378" s="47"/>
    </row>
    <row r="379" s="34" customFormat="1" ht="12.75">
      <c r="E379" s="47"/>
    </row>
    <row r="380" s="34" customFormat="1" ht="12.75">
      <c r="E380" s="47"/>
    </row>
    <row r="381" s="34" customFormat="1" ht="12.75">
      <c r="E381" s="47"/>
    </row>
    <row r="382" s="34" customFormat="1" ht="12.75">
      <c r="E382" s="47"/>
    </row>
    <row r="383" s="34" customFormat="1" ht="12.75">
      <c r="E383" s="47"/>
    </row>
    <row r="384" s="34" customFormat="1" ht="12.75">
      <c r="E384" s="47"/>
    </row>
    <row r="385" s="34" customFormat="1" ht="12.75">
      <c r="E385" s="47"/>
    </row>
    <row r="386" s="34" customFormat="1" ht="12.75">
      <c r="E386" s="47"/>
    </row>
    <row r="387" s="34" customFormat="1" ht="12.75">
      <c r="E387" s="47"/>
    </row>
    <row r="388" s="34" customFormat="1" ht="12.75">
      <c r="E388" s="47"/>
    </row>
    <row r="389" s="34" customFormat="1" ht="12.75">
      <c r="E389" s="47"/>
    </row>
    <row r="390" s="34" customFormat="1" ht="12.75">
      <c r="E390" s="47"/>
    </row>
    <row r="391" s="34" customFormat="1" ht="12.75">
      <c r="E391" s="47"/>
    </row>
    <row r="392" s="34" customFormat="1" ht="12.75">
      <c r="E392" s="47"/>
    </row>
    <row r="393" s="34" customFormat="1" ht="12.75">
      <c r="E393" s="47"/>
    </row>
    <row r="394" s="34" customFormat="1" ht="12.75">
      <c r="E394" s="47"/>
    </row>
    <row r="395" s="34" customFormat="1" ht="12.75">
      <c r="E395" s="47"/>
    </row>
    <row r="396" s="34" customFormat="1" ht="12.75">
      <c r="E396" s="47"/>
    </row>
    <row r="397" s="34" customFormat="1" ht="12.75">
      <c r="E397" s="47"/>
    </row>
    <row r="398" s="34" customFormat="1" ht="12.75">
      <c r="E398" s="47"/>
    </row>
    <row r="399" s="34" customFormat="1" ht="12.75">
      <c r="E399" s="47"/>
    </row>
    <row r="400" s="34" customFormat="1" ht="12.75">
      <c r="E400" s="47"/>
    </row>
    <row r="401" s="34" customFormat="1" ht="12.75">
      <c r="E401" s="47"/>
    </row>
    <row r="402" s="34" customFormat="1" ht="12.75">
      <c r="E402" s="47"/>
    </row>
    <row r="403" s="34" customFormat="1" ht="12.75">
      <c r="E403" s="47"/>
    </row>
    <row r="404" s="34" customFormat="1" ht="12.75">
      <c r="E404" s="47"/>
    </row>
    <row r="405" s="34" customFormat="1" ht="12.75">
      <c r="E405" s="47"/>
    </row>
    <row r="406" s="34" customFormat="1" ht="12.75">
      <c r="E406" s="47"/>
    </row>
    <row r="407" s="34" customFormat="1" ht="12.75">
      <c r="E407" s="47"/>
    </row>
    <row r="408" s="34" customFormat="1" ht="12.75">
      <c r="E408" s="47"/>
    </row>
    <row r="409" s="34" customFormat="1" ht="12.75">
      <c r="E409" s="47"/>
    </row>
    <row r="410" s="34" customFormat="1" ht="12.75">
      <c r="E410" s="47"/>
    </row>
    <row r="411" s="34" customFormat="1" ht="12.75">
      <c r="E411" s="47"/>
    </row>
    <row r="412" s="34" customFormat="1" ht="12.75">
      <c r="E412" s="47"/>
    </row>
    <row r="413" s="34" customFormat="1" ht="12.75">
      <c r="E413" s="47"/>
    </row>
    <row r="414" s="34" customFormat="1" ht="12.75">
      <c r="E414" s="47"/>
    </row>
    <row r="415" s="34" customFormat="1" ht="12.75">
      <c r="E415" s="47"/>
    </row>
    <row r="416" s="34" customFormat="1" ht="12.75">
      <c r="E416" s="47"/>
    </row>
    <row r="417" s="34" customFormat="1" ht="12.75">
      <c r="E417" s="47"/>
    </row>
    <row r="418" s="34" customFormat="1" ht="12.75">
      <c r="E418" s="47"/>
    </row>
    <row r="419" s="34" customFormat="1" ht="12.75">
      <c r="E419" s="47"/>
    </row>
    <row r="420" s="34" customFormat="1" ht="12.75">
      <c r="E420" s="47"/>
    </row>
    <row r="421" s="34" customFormat="1" ht="12.75">
      <c r="E421" s="47"/>
    </row>
    <row r="422" s="34" customFormat="1" ht="12.75">
      <c r="E422" s="47"/>
    </row>
    <row r="423" s="34" customFormat="1" ht="12.75">
      <c r="E423" s="47"/>
    </row>
    <row r="424" s="34" customFormat="1" ht="12.75">
      <c r="E424" s="47"/>
    </row>
    <row r="425" s="34" customFormat="1" ht="12.75">
      <c r="E425" s="47"/>
    </row>
    <row r="426" s="34" customFormat="1" ht="12.75">
      <c r="E426" s="47"/>
    </row>
    <row r="427" s="34" customFormat="1" ht="12.75">
      <c r="E427" s="47"/>
    </row>
    <row r="428" s="34" customFormat="1" ht="12.75">
      <c r="E428" s="47"/>
    </row>
    <row r="429" s="34" customFormat="1" ht="12.75">
      <c r="E429" s="47"/>
    </row>
    <row r="430" s="34" customFormat="1" ht="12.75">
      <c r="E430" s="47"/>
    </row>
    <row r="431" s="34" customFormat="1" ht="12.75">
      <c r="E431" s="47"/>
    </row>
    <row r="432" s="34" customFormat="1" ht="12.75">
      <c r="E432" s="47"/>
    </row>
    <row r="433" s="34" customFormat="1" ht="12.75">
      <c r="E433" s="47"/>
    </row>
    <row r="434" s="34" customFormat="1" ht="12.75">
      <c r="E434" s="47"/>
    </row>
    <row r="435" s="34" customFormat="1" ht="12.75">
      <c r="E435" s="47"/>
    </row>
    <row r="436" s="34" customFormat="1" ht="12.75">
      <c r="E436" s="47"/>
    </row>
    <row r="437" s="34" customFormat="1" ht="12.75">
      <c r="E437" s="47"/>
    </row>
    <row r="438" s="34" customFormat="1" ht="12.75">
      <c r="E438" s="47"/>
    </row>
    <row r="439" s="34" customFormat="1" ht="12.75">
      <c r="E439" s="47"/>
    </row>
    <row r="440" s="34" customFormat="1" ht="12.75">
      <c r="E440" s="47"/>
    </row>
    <row r="441" s="34" customFormat="1" ht="12.75">
      <c r="E441" s="47"/>
    </row>
    <row r="442" s="34" customFormat="1" ht="12.75">
      <c r="E442" s="47"/>
    </row>
    <row r="443" s="34" customFormat="1" ht="12.75">
      <c r="E443" s="47"/>
    </row>
    <row r="444" s="34" customFormat="1" ht="12.75">
      <c r="E444" s="47"/>
    </row>
    <row r="445" s="34" customFormat="1" ht="12.75">
      <c r="E445" s="47"/>
    </row>
    <row r="446" s="34" customFormat="1" ht="12.75">
      <c r="E446" s="47"/>
    </row>
    <row r="447" s="34" customFormat="1" ht="12.75">
      <c r="E447" s="47"/>
    </row>
    <row r="448" s="34" customFormat="1" ht="12.75">
      <c r="E448" s="47"/>
    </row>
    <row r="449" s="34" customFormat="1" ht="12.75">
      <c r="E449" s="47"/>
    </row>
    <row r="450" s="34" customFormat="1" ht="12.75">
      <c r="E450" s="47"/>
    </row>
    <row r="451" s="34" customFormat="1" ht="12.75">
      <c r="E451" s="47"/>
    </row>
    <row r="452" s="34" customFormat="1" ht="12.75">
      <c r="E452" s="47"/>
    </row>
    <row r="453" s="34" customFormat="1" ht="12.75">
      <c r="E453" s="47"/>
    </row>
    <row r="454" s="34" customFormat="1" ht="12.75">
      <c r="E454" s="47"/>
    </row>
    <row r="455" s="34" customFormat="1" ht="12.75">
      <c r="E455" s="47"/>
    </row>
    <row r="456" s="34" customFormat="1" ht="12.75">
      <c r="E456" s="47"/>
    </row>
    <row r="457" s="34" customFormat="1" ht="12.75">
      <c r="E457" s="47"/>
    </row>
    <row r="458" s="34" customFormat="1" ht="12.75">
      <c r="E458" s="47"/>
    </row>
    <row r="459" s="34" customFormat="1" ht="12.75">
      <c r="E459" s="47"/>
    </row>
    <row r="460" s="34" customFormat="1" ht="12.75">
      <c r="E460" s="47"/>
    </row>
    <row r="461" s="34" customFormat="1" ht="12.75">
      <c r="E461" s="47"/>
    </row>
    <row r="462" s="34" customFormat="1" ht="12.75">
      <c r="E462" s="47"/>
    </row>
    <row r="463" s="34" customFormat="1" ht="12.75">
      <c r="E463" s="47"/>
    </row>
    <row r="464" s="34" customFormat="1" ht="12.75">
      <c r="E464" s="47"/>
    </row>
    <row r="465" s="34" customFormat="1" ht="12.75">
      <c r="E465" s="47"/>
    </row>
    <row r="466" s="34" customFormat="1" ht="12.75">
      <c r="E466" s="47"/>
    </row>
    <row r="467" s="34" customFormat="1" ht="12.75">
      <c r="E467" s="47"/>
    </row>
    <row r="468" s="34" customFormat="1" ht="12.75">
      <c r="E468" s="47"/>
    </row>
    <row r="469" s="34" customFormat="1" ht="12.75">
      <c r="E469" s="47"/>
    </row>
    <row r="470" s="34" customFormat="1" ht="12.75">
      <c r="E470" s="47"/>
    </row>
    <row r="471" s="34" customFormat="1" ht="12.75">
      <c r="E471" s="47"/>
    </row>
    <row r="472" s="34" customFormat="1" ht="12.75">
      <c r="E472" s="47"/>
    </row>
    <row r="473" s="34" customFormat="1" ht="12.75">
      <c r="E473" s="47"/>
    </row>
    <row r="474" s="34" customFormat="1" ht="12.75">
      <c r="E474" s="47"/>
    </row>
    <row r="475" s="34" customFormat="1" ht="12.75">
      <c r="E475" s="47"/>
    </row>
    <row r="476" s="34" customFormat="1" ht="12.75">
      <c r="E476" s="47"/>
    </row>
    <row r="477" s="34" customFormat="1" ht="12.75">
      <c r="E477" s="47"/>
    </row>
    <row r="478" s="34" customFormat="1" ht="12.75">
      <c r="E478" s="47"/>
    </row>
    <row r="479" s="34" customFormat="1" ht="12.75">
      <c r="E479" s="47"/>
    </row>
    <row r="480" s="34" customFormat="1" ht="12.75">
      <c r="E480" s="47"/>
    </row>
    <row r="481" s="34" customFormat="1" ht="12.75">
      <c r="E481" s="47"/>
    </row>
    <row r="482" s="34" customFormat="1" ht="12.75">
      <c r="E482" s="47"/>
    </row>
    <row r="483" s="34" customFormat="1" ht="12.75">
      <c r="E483" s="47"/>
    </row>
    <row r="484" s="34" customFormat="1" ht="12.75">
      <c r="E484" s="47"/>
    </row>
    <row r="485" s="34" customFormat="1" ht="12.75">
      <c r="E485" s="47"/>
    </row>
    <row r="486" s="34" customFormat="1" ht="12.75">
      <c r="E486" s="47"/>
    </row>
    <row r="487" s="34" customFormat="1" ht="12.75">
      <c r="E487" s="47"/>
    </row>
    <row r="488" s="34" customFormat="1" ht="12.75">
      <c r="E488" s="47"/>
    </row>
    <row r="489" s="34" customFormat="1" ht="12.75">
      <c r="E489" s="47"/>
    </row>
    <row r="490" s="34" customFormat="1" ht="12.75">
      <c r="E490" s="47"/>
    </row>
    <row r="491" s="34" customFormat="1" ht="12.75">
      <c r="E491" s="47"/>
    </row>
    <row r="492" s="34" customFormat="1" ht="12.75">
      <c r="E492" s="47"/>
    </row>
    <row r="493" s="34" customFormat="1" ht="12.75">
      <c r="E493" s="47"/>
    </row>
    <row r="494" s="34" customFormat="1" ht="12.75">
      <c r="E494" s="47"/>
    </row>
    <row r="495" s="34" customFormat="1" ht="12.75">
      <c r="E495" s="47"/>
    </row>
    <row r="496" s="34" customFormat="1" ht="12.75">
      <c r="E496" s="47"/>
    </row>
    <row r="497" s="34" customFormat="1" ht="12.75">
      <c r="E497" s="47"/>
    </row>
    <row r="498" s="34" customFormat="1" ht="12.75">
      <c r="E498" s="47"/>
    </row>
    <row r="499" s="34" customFormat="1" ht="12.75">
      <c r="E499" s="47"/>
    </row>
    <row r="500" s="34" customFormat="1" ht="12.75">
      <c r="E500" s="47"/>
    </row>
    <row r="501" s="34" customFormat="1" ht="12.75">
      <c r="E501" s="47"/>
    </row>
    <row r="502" s="34" customFormat="1" ht="12.75">
      <c r="E502" s="47"/>
    </row>
    <row r="503" s="34" customFormat="1" ht="12.75">
      <c r="E503" s="47"/>
    </row>
    <row r="504" s="34" customFormat="1" ht="12.75">
      <c r="E504" s="47"/>
    </row>
    <row r="505" s="34" customFormat="1" ht="12.75">
      <c r="E505" s="47"/>
    </row>
    <row r="506" s="34" customFormat="1" ht="12.75">
      <c r="E506" s="47"/>
    </row>
    <row r="507" s="34" customFormat="1" ht="12.75">
      <c r="E507" s="47"/>
    </row>
    <row r="508" s="34" customFormat="1" ht="12.75">
      <c r="E508" s="47"/>
    </row>
    <row r="509" s="34" customFormat="1" ht="12.75">
      <c r="E509" s="47"/>
    </row>
    <row r="510" s="34" customFormat="1" ht="12.75">
      <c r="E510" s="47"/>
    </row>
    <row r="511" s="34" customFormat="1" ht="12.75">
      <c r="E511" s="47"/>
    </row>
    <row r="512" s="34" customFormat="1" ht="12.75">
      <c r="E512" s="47"/>
    </row>
    <row r="513" s="34" customFormat="1" ht="12.75">
      <c r="E513" s="47"/>
    </row>
    <row r="514" s="34" customFormat="1" ht="12.75">
      <c r="E514" s="47"/>
    </row>
    <row r="515" s="34" customFormat="1" ht="12.75">
      <c r="E515" s="47"/>
    </row>
    <row r="516" s="34" customFormat="1" ht="12.75">
      <c r="E516" s="47"/>
    </row>
    <row r="517" s="34" customFormat="1" ht="12.75">
      <c r="E517" s="47"/>
    </row>
    <row r="518" s="34" customFormat="1" ht="12.75">
      <c r="E518" s="47"/>
    </row>
    <row r="519" s="34" customFormat="1" ht="12.75">
      <c r="E519" s="47"/>
    </row>
    <row r="520" s="34" customFormat="1" ht="12.75">
      <c r="E520" s="47"/>
    </row>
    <row r="521" s="34" customFormat="1" ht="12.75">
      <c r="E521" s="47"/>
    </row>
    <row r="522" s="34" customFormat="1" ht="12.75">
      <c r="E522" s="47"/>
    </row>
    <row r="523" s="34" customFormat="1" ht="12.75">
      <c r="E523" s="47"/>
    </row>
    <row r="524" s="34" customFormat="1" ht="12.75">
      <c r="E524" s="47"/>
    </row>
    <row r="525" s="34" customFormat="1" ht="12.75">
      <c r="E525" s="47"/>
    </row>
    <row r="526" s="34" customFormat="1" ht="12.75">
      <c r="E526" s="47"/>
    </row>
    <row r="527" s="34" customFormat="1" ht="12.75">
      <c r="E527" s="47"/>
    </row>
    <row r="528" s="34" customFormat="1" ht="12.75">
      <c r="E528" s="47"/>
    </row>
    <row r="529" s="34" customFormat="1" ht="12.75">
      <c r="E529" s="47"/>
    </row>
    <row r="530" s="34" customFormat="1" ht="12.75">
      <c r="E530" s="47"/>
    </row>
    <row r="531" s="34" customFormat="1" ht="12.75">
      <c r="E531" s="47"/>
    </row>
    <row r="532" s="34" customFormat="1" ht="12.75">
      <c r="E532" s="47"/>
    </row>
    <row r="533" s="34" customFormat="1" ht="12.75">
      <c r="E533" s="47"/>
    </row>
    <row r="534" s="34" customFormat="1" ht="12.75">
      <c r="E534" s="47"/>
    </row>
    <row r="535" s="34" customFormat="1" ht="12.75">
      <c r="E535" s="47"/>
    </row>
    <row r="536" s="34" customFormat="1" ht="12.75">
      <c r="E536" s="47"/>
    </row>
    <row r="537" s="34" customFormat="1" ht="12.75">
      <c r="E537" s="47"/>
    </row>
    <row r="538" s="34" customFormat="1" ht="12.75">
      <c r="E538" s="47"/>
    </row>
    <row r="539" s="34" customFormat="1" ht="12.75">
      <c r="E539" s="47"/>
    </row>
    <row r="540" s="34" customFormat="1" ht="12.75">
      <c r="E540" s="47"/>
    </row>
    <row r="541" s="34" customFormat="1" ht="12.75">
      <c r="E541" s="47"/>
    </row>
    <row r="542" s="34" customFormat="1" ht="12.75">
      <c r="E542" s="47"/>
    </row>
    <row r="543" s="34" customFormat="1" ht="12.75">
      <c r="E543" s="47"/>
    </row>
    <row r="544" s="34" customFormat="1" ht="12.75">
      <c r="E544" s="47"/>
    </row>
    <row r="545" s="34" customFormat="1" ht="12.75">
      <c r="E545" s="47"/>
    </row>
    <row r="546" s="34" customFormat="1" ht="12.75">
      <c r="E546" s="47"/>
    </row>
    <row r="547" s="34" customFormat="1" ht="12.75">
      <c r="E547" s="47"/>
    </row>
    <row r="548" s="34" customFormat="1" ht="12.75">
      <c r="E548" s="47"/>
    </row>
    <row r="549" s="34" customFormat="1" ht="12.75">
      <c r="E549" s="47"/>
    </row>
    <row r="550" s="34" customFormat="1" ht="12.75">
      <c r="E550" s="47"/>
    </row>
    <row r="551" s="34" customFormat="1" ht="12.75">
      <c r="E551" s="47"/>
    </row>
    <row r="552" s="34" customFormat="1" ht="12.75">
      <c r="E552" s="47"/>
    </row>
    <row r="553" spans="1:5" ht="12.75">
      <c r="A553" s="34"/>
      <c r="B553" s="34"/>
      <c r="C553" s="34"/>
      <c r="D553" s="34"/>
      <c r="E553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70" r:id="rId2"/>
  <headerFooter alignWithMargins="0">
    <oddFooter>&amp;L&amp;8Plaza de España, 1
38003 Santa Cruz de Tenerife
Teléfono: 901 501 901
www. 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15.7109375" style="76" customWidth="1"/>
    <col min="2" max="2" width="43.28125" style="76" customWidth="1"/>
    <col min="3" max="3" width="10.7109375" style="76" bestFit="1" customWidth="1"/>
    <col min="4" max="4" width="8.140625" style="76" bestFit="1" customWidth="1"/>
    <col min="5" max="5" width="10.421875" style="76" customWidth="1"/>
    <col min="6" max="6" width="14.421875" style="76" customWidth="1"/>
    <col min="7" max="7" width="12.00390625" style="76" bestFit="1" customWidth="1"/>
    <col min="8" max="13" width="11.421875" style="76" customWidth="1"/>
    <col min="14" max="14" width="13.00390625" style="76" bestFit="1" customWidth="1"/>
    <col min="15" max="16384" width="11.421875" style="76" customWidth="1"/>
  </cols>
  <sheetData>
    <row r="1" ht="12.75">
      <c r="C1" s="514" t="s">
        <v>524</v>
      </c>
    </row>
    <row r="2" ht="21" customHeight="1">
      <c r="C2" s="520" t="s">
        <v>525</v>
      </c>
    </row>
    <row r="4" spans="1:3" ht="12.75">
      <c r="A4" s="516" t="s">
        <v>526</v>
      </c>
      <c r="C4" s="517">
        <v>42339</v>
      </c>
    </row>
    <row r="5" spans="1:3" ht="12.75">
      <c r="A5" s="516" t="s">
        <v>527</v>
      </c>
      <c r="C5" s="518" t="s">
        <v>528</v>
      </c>
    </row>
    <row r="6" ht="15" customHeight="1" thickBot="1"/>
    <row r="7" spans="1:16" ht="12.75">
      <c r="A7" s="661" t="s">
        <v>320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1">
        <v>2016</v>
      </c>
      <c r="O7" s="662"/>
      <c r="P7" s="663"/>
    </row>
    <row r="8" spans="1:16" ht="15.75" customHeight="1">
      <c r="A8" s="664" t="s">
        <v>321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4"/>
      <c r="O8" s="665"/>
      <c r="P8" s="666"/>
    </row>
    <row r="9" spans="1:16" ht="19.5" customHeight="1" thickBot="1">
      <c r="A9" s="667" t="str">
        <f>PyG!A8</f>
        <v>FUNDACIÓN CANARIA PARA EL AVANCE DE LA BIOMEDICINA Y LA BIOTECNOLOGÍA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9"/>
      <c r="N9" s="670" t="s">
        <v>322</v>
      </c>
      <c r="O9" s="671"/>
      <c r="P9" s="672"/>
    </row>
    <row r="10" spans="1:16" ht="21" customHeight="1">
      <c r="A10" s="674" t="s">
        <v>323</v>
      </c>
      <c r="B10" s="675"/>
      <c r="C10" s="170"/>
      <c r="D10" s="170"/>
      <c r="E10" s="170"/>
      <c r="F10" s="171"/>
      <c r="G10" s="674" t="s">
        <v>324</v>
      </c>
      <c r="H10" s="675"/>
      <c r="I10" s="675"/>
      <c r="J10" s="675"/>
      <c r="K10" s="676"/>
      <c r="L10" s="674" t="s">
        <v>580</v>
      </c>
      <c r="M10" s="675"/>
      <c r="N10" s="675"/>
      <c r="O10" s="675"/>
      <c r="P10" s="676"/>
    </row>
    <row r="11" spans="1:16" ht="52.5" customHeight="1" thickBot="1">
      <c r="A11" s="172" t="s">
        <v>325</v>
      </c>
      <c r="B11" s="173" t="s">
        <v>326</v>
      </c>
      <c r="C11" s="174" t="s">
        <v>327</v>
      </c>
      <c r="D11" s="174" t="s">
        <v>328</v>
      </c>
      <c r="E11" s="174" t="s">
        <v>329</v>
      </c>
      <c r="F11" s="175" t="s">
        <v>515</v>
      </c>
      <c r="G11" s="173">
        <v>2016</v>
      </c>
      <c r="H11" s="173">
        <v>2017</v>
      </c>
      <c r="I11" s="173">
        <v>2018</v>
      </c>
      <c r="J11" s="173">
        <v>2019</v>
      </c>
      <c r="K11" s="176" t="s">
        <v>330</v>
      </c>
      <c r="L11" s="173">
        <v>2016</v>
      </c>
      <c r="M11" s="173">
        <v>2017</v>
      </c>
      <c r="N11" s="173">
        <v>2018</v>
      </c>
      <c r="O11" s="173">
        <v>2019</v>
      </c>
      <c r="P11" s="176" t="s">
        <v>330</v>
      </c>
    </row>
    <row r="12" spans="1:16" ht="19.5" customHeight="1">
      <c r="A12" s="177"/>
      <c r="B12" s="178"/>
      <c r="C12" s="178"/>
      <c r="D12" s="178"/>
      <c r="E12" s="179"/>
      <c r="F12" s="180"/>
      <c r="G12" s="181"/>
      <c r="H12" s="179"/>
      <c r="I12" s="179"/>
      <c r="J12" s="179"/>
      <c r="K12" s="180"/>
      <c r="L12" s="181"/>
      <c r="M12" s="179"/>
      <c r="N12" s="179"/>
      <c r="O12" s="179"/>
      <c r="P12" s="180"/>
    </row>
    <row r="13" spans="1:16" ht="19.5" customHeight="1">
      <c r="A13" s="182"/>
      <c r="B13" s="152"/>
      <c r="C13" s="152"/>
      <c r="D13" s="152"/>
      <c r="E13" s="183"/>
      <c r="F13" s="184"/>
      <c r="G13" s="185"/>
      <c r="H13" s="183"/>
      <c r="I13" s="183"/>
      <c r="J13" s="183"/>
      <c r="K13" s="184"/>
      <c r="L13" s="185"/>
      <c r="M13" s="183"/>
      <c r="N13" s="183"/>
      <c r="O13" s="183"/>
      <c r="P13" s="184"/>
    </row>
    <row r="14" spans="1:16" ht="19.5" customHeight="1">
      <c r="A14" s="182"/>
      <c r="B14" s="152"/>
      <c r="C14" s="152"/>
      <c r="D14" s="152"/>
      <c r="E14" s="183"/>
      <c r="F14" s="184"/>
      <c r="G14" s="185"/>
      <c r="H14" s="183"/>
      <c r="I14" s="183"/>
      <c r="J14" s="183"/>
      <c r="K14" s="184"/>
      <c r="L14" s="185"/>
      <c r="M14" s="183"/>
      <c r="N14" s="183"/>
      <c r="O14" s="183"/>
      <c r="P14" s="184"/>
    </row>
    <row r="15" spans="1:16" ht="19.5" customHeight="1">
      <c r="A15" s="182"/>
      <c r="B15" s="152"/>
      <c r="C15" s="152"/>
      <c r="D15" s="152"/>
      <c r="E15" s="183"/>
      <c r="F15" s="184"/>
      <c r="G15" s="185"/>
      <c r="H15" s="183"/>
      <c r="I15" s="183"/>
      <c r="J15" s="183"/>
      <c r="K15" s="184"/>
      <c r="L15" s="185"/>
      <c r="M15" s="183"/>
      <c r="N15" s="183"/>
      <c r="O15" s="183"/>
      <c r="P15" s="184"/>
    </row>
    <row r="16" spans="1:16" ht="19.5" customHeight="1">
      <c r="A16" s="182"/>
      <c r="B16" s="152"/>
      <c r="C16" s="152"/>
      <c r="D16" s="152"/>
      <c r="E16" s="183"/>
      <c r="F16" s="184"/>
      <c r="G16" s="185"/>
      <c r="H16" s="183"/>
      <c r="I16" s="183"/>
      <c r="J16" s="183"/>
      <c r="K16" s="184"/>
      <c r="L16" s="185"/>
      <c r="M16" s="183"/>
      <c r="N16" s="183"/>
      <c r="O16" s="183"/>
      <c r="P16" s="184"/>
    </row>
    <row r="17" spans="1:16" ht="19.5" customHeight="1">
      <c r="A17" s="182"/>
      <c r="B17" s="152"/>
      <c r="C17" s="152"/>
      <c r="D17" s="152"/>
      <c r="E17" s="183"/>
      <c r="F17" s="184"/>
      <c r="G17" s="185"/>
      <c r="H17" s="183"/>
      <c r="I17" s="183"/>
      <c r="J17" s="183"/>
      <c r="K17" s="184"/>
      <c r="L17" s="185"/>
      <c r="M17" s="183"/>
      <c r="N17" s="183"/>
      <c r="O17" s="183"/>
      <c r="P17" s="184"/>
    </row>
    <row r="18" spans="1:16" ht="19.5" customHeight="1">
      <c r="A18" s="182"/>
      <c r="B18" s="152"/>
      <c r="C18" s="152"/>
      <c r="D18" s="152"/>
      <c r="E18" s="183"/>
      <c r="F18" s="184"/>
      <c r="G18" s="185"/>
      <c r="H18" s="183"/>
      <c r="I18" s="183"/>
      <c r="J18" s="183"/>
      <c r="K18" s="184"/>
      <c r="L18" s="185"/>
      <c r="M18" s="183"/>
      <c r="N18" s="183"/>
      <c r="O18" s="183"/>
      <c r="P18" s="184"/>
    </row>
    <row r="19" spans="1:16" ht="19.5" customHeight="1">
      <c r="A19" s="182"/>
      <c r="B19" s="152"/>
      <c r="C19" s="152"/>
      <c r="D19" s="152"/>
      <c r="E19" s="183"/>
      <c r="F19" s="184"/>
      <c r="G19" s="185"/>
      <c r="H19" s="183"/>
      <c r="I19" s="183"/>
      <c r="J19" s="183"/>
      <c r="K19" s="184"/>
      <c r="L19" s="185"/>
      <c r="M19" s="183"/>
      <c r="N19" s="183"/>
      <c r="O19" s="183"/>
      <c r="P19" s="184"/>
    </row>
    <row r="20" spans="1:16" ht="19.5" customHeight="1">
      <c r="A20" s="182"/>
      <c r="B20" s="152"/>
      <c r="C20" s="152"/>
      <c r="D20" s="152"/>
      <c r="E20" s="183"/>
      <c r="F20" s="184"/>
      <c r="G20" s="185"/>
      <c r="H20" s="183"/>
      <c r="I20" s="183"/>
      <c r="J20" s="183"/>
      <c r="K20" s="184"/>
      <c r="L20" s="185"/>
      <c r="M20" s="183"/>
      <c r="N20" s="183"/>
      <c r="O20" s="183"/>
      <c r="P20" s="184"/>
    </row>
    <row r="21" spans="1:16" ht="19.5" customHeight="1">
      <c r="A21" s="182"/>
      <c r="B21" s="152"/>
      <c r="C21" s="152"/>
      <c r="D21" s="152"/>
      <c r="E21" s="183"/>
      <c r="F21" s="184"/>
      <c r="G21" s="185"/>
      <c r="H21" s="183"/>
      <c r="I21" s="183"/>
      <c r="J21" s="183"/>
      <c r="K21" s="184"/>
      <c r="L21" s="185"/>
      <c r="M21" s="183"/>
      <c r="N21" s="183"/>
      <c r="O21" s="183"/>
      <c r="P21" s="184"/>
    </row>
    <row r="22" spans="1:16" ht="19.5" customHeight="1">
      <c r="A22" s="182"/>
      <c r="B22" s="152"/>
      <c r="C22" s="152"/>
      <c r="D22" s="152"/>
      <c r="E22" s="183"/>
      <c r="F22" s="184"/>
      <c r="G22" s="185"/>
      <c r="H22" s="183"/>
      <c r="I22" s="183"/>
      <c r="J22" s="183"/>
      <c r="K22" s="184"/>
      <c r="L22" s="185"/>
      <c r="M22" s="183"/>
      <c r="N22" s="183"/>
      <c r="O22" s="183"/>
      <c r="P22" s="184"/>
    </row>
    <row r="23" spans="1:16" ht="19.5" customHeight="1">
      <c r="A23" s="182"/>
      <c r="B23" s="152"/>
      <c r="C23" s="152"/>
      <c r="D23" s="152"/>
      <c r="E23" s="183"/>
      <c r="F23" s="184"/>
      <c r="G23" s="185"/>
      <c r="H23" s="183"/>
      <c r="I23" s="183"/>
      <c r="J23" s="183"/>
      <c r="K23" s="184"/>
      <c r="L23" s="185"/>
      <c r="M23" s="183"/>
      <c r="N23" s="183"/>
      <c r="O23" s="183"/>
      <c r="P23" s="184"/>
    </row>
    <row r="24" spans="1:16" ht="19.5" customHeight="1">
      <c r="A24" s="182"/>
      <c r="B24" s="152"/>
      <c r="C24" s="152"/>
      <c r="D24" s="152"/>
      <c r="E24" s="183"/>
      <c r="F24" s="184"/>
      <c r="G24" s="185"/>
      <c r="H24" s="183"/>
      <c r="I24" s="183"/>
      <c r="J24" s="183"/>
      <c r="K24" s="184"/>
      <c r="L24" s="185"/>
      <c r="M24" s="183"/>
      <c r="N24" s="183"/>
      <c r="O24" s="183"/>
      <c r="P24" s="184"/>
    </row>
    <row r="25" spans="1:16" ht="19.5" customHeight="1">
      <c r="A25" s="182"/>
      <c r="B25" s="152"/>
      <c r="C25" s="152"/>
      <c r="D25" s="152"/>
      <c r="E25" s="183"/>
      <c r="F25" s="184"/>
      <c r="G25" s="185"/>
      <c r="H25" s="183"/>
      <c r="I25" s="183"/>
      <c r="J25" s="183"/>
      <c r="K25" s="184"/>
      <c r="L25" s="185"/>
      <c r="M25" s="183"/>
      <c r="N25" s="183"/>
      <c r="O25" s="183"/>
      <c r="P25" s="184"/>
    </row>
    <row r="26" spans="1:16" ht="19.5" customHeight="1">
      <c r="A26" s="182"/>
      <c r="B26" s="152"/>
      <c r="C26" s="152"/>
      <c r="D26" s="152"/>
      <c r="E26" s="183"/>
      <c r="F26" s="184"/>
      <c r="G26" s="185"/>
      <c r="H26" s="183"/>
      <c r="I26" s="183"/>
      <c r="J26" s="183"/>
      <c r="K26" s="184"/>
      <c r="L26" s="185"/>
      <c r="M26" s="183"/>
      <c r="N26" s="183"/>
      <c r="O26" s="183"/>
      <c r="P26" s="184"/>
    </row>
    <row r="27" spans="1:16" ht="19.5" customHeight="1">
      <c r="A27" s="182"/>
      <c r="B27" s="152"/>
      <c r="C27" s="152"/>
      <c r="D27" s="152"/>
      <c r="E27" s="183"/>
      <c r="F27" s="184"/>
      <c r="G27" s="185"/>
      <c r="H27" s="183"/>
      <c r="I27" s="183"/>
      <c r="J27" s="183"/>
      <c r="K27" s="184"/>
      <c r="L27" s="185"/>
      <c r="M27" s="183"/>
      <c r="N27" s="183"/>
      <c r="O27" s="183"/>
      <c r="P27" s="184"/>
    </row>
    <row r="28" spans="1:16" ht="19.5" customHeight="1">
      <c r="A28" s="182"/>
      <c r="B28" s="152"/>
      <c r="C28" s="152"/>
      <c r="D28" s="152"/>
      <c r="E28" s="183"/>
      <c r="F28" s="184"/>
      <c r="G28" s="185"/>
      <c r="H28" s="183"/>
      <c r="I28" s="183"/>
      <c r="J28" s="183"/>
      <c r="K28" s="184"/>
      <c r="L28" s="185"/>
      <c r="M28" s="183"/>
      <c r="N28" s="183"/>
      <c r="O28" s="183"/>
      <c r="P28" s="184"/>
    </row>
    <row r="29" spans="1:16" ht="19.5" customHeight="1">
      <c r="A29" s="182"/>
      <c r="B29" s="152"/>
      <c r="C29" s="152"/>
      <c r="D29" s="152"/>
      <c r="E29" s="183"/>
      <c r="F29" s="184"/>
      <c r="G29" s="185"/>
      <c r="H29" s="183"/>
      <c r="I29" s="183"/>
      <c r="J29" s="183"/>
      <c r="K29" s="184"/>
      <c r="L29" s="185"/>
      <c r="M29" s="183"/>
      <c r="N29" s="183"/>
      <c r="O29" s="183"/>
      <c r="P29" s="184"/>
    </row>
    <row r="30" spans="1:16" ht="19.5" customHeight="1">
      <c r="A30" s="182"/>
      <c r="B30" s="152"/>
      <c r="C30" s="152"/>
      <c r="D30" s="152"/>
      <c r="E30" s="183"/>
      <c r="F30" s="184"/>
      <c r="G30" s="185"/>
      <c r="H30" s="183"/>
      <c r="I30" s="183"/>
      <c r="J30" s="183"/>
      <c r="K30" s="184"/>
      <c r="L30" s="185"/>
      <c r="M30" s="183"/>
      <c r="N30" s="183"/>
      <c r="O30" s="183"/>
      <c r="P30" s="184"/>
    </row>
    <row r="31" spans="1:16" ht="19.5" customHeight="1">
      <c r="A31" s="182"/>
      <c r="B31" s="152"/>
      <c r="C31" s="152"/>
      <c r="D31" s="152"/>
      <c r="E31" s="183"/>
      <c r="F31" s="184"/>
      <c r="G31" s="185"/>
      <c r="H31" s="183"/>
      <c r="I31" s="183"/>
      <c r="J31" s="183"/>
      <c r="K31" s="184"/>
      <c r="L31" s="185"/>
      <c r="M31" s="183"/>
      <c r="N31" s="183"/>
      <c r="O31" s="183"/>
      <c r="P31" s="184"/>
    </row>
    <row r="32" spans="1:16" ht="19.5" customHeight="1" thickBot="1">
      <c r="A32" s="186"/>
      <c r="B32" s="187"/>
      <c r="C32" s="187"/>
      <c r="D32" s="187"/>
      <c r="E32" s="188"/>
      <c r="F32" s="189"/>
      <c r="G32" s="190"/>
      <c r="H32" s="188"/>
      <c r="I32" s="188"/>
      <c r="J32" s="188"/>
      <c r="K32" s="189"/>
      <c r="L32" s="190"/>
      <c r="M32" s="188"/>
      <c r="N32" s="188"/>
      <c r="O32" s="188"/>
      <c r="P32" s="189"/>
    </row>
    <row r="33" spans="1:6" ht="12.75">
      <c r="A33" s="112"/>
      <c r="B33" s="112"/>
      <c r="C33" s="112"/>
      <c r="D33" s="112"/>
      <c r="E33" s="112"/>
      <c r="F33" s="112"/>
    </row>
    <row r="34" s="587" customFormat="1" ht="12.75" hidden="1">
      <c r="A34" s="587" t="s">
        <v>331</v>
      </c>
    </row>
    <row r="35" spans="1:10" s="587" customFormat="1" ht="12.75" hidden="1">
      <c r="A35" s="673" t="s">
        <v>332</v>
      </c>
      <c r="B35" s="673"/>
      <c r="C35" s="673"/>
      <c r="D35" s="673"/>
      <c r="E35" s="673"/>
      <c r="F35" s="673"/>
      <c r="G35" s="673"/>
      <c r="H35" s="673"/>
      <c r="I35" s="673"/>
      <c r="J35" s="673"/>
    </row>
    <row r="36" spans="1:9" s="587" customFormat="1" ht="12.75" hidden="1">
      <c r="A36" s="673" t="s">
        <v>333</v>
      </c>
      <c r="B36" s="673"/>
      <c r="C36" s="673"/>
      <c r="D36" s="673"/>
      <c r="E36" s="673"/>
      <c r="F36" s="673"/>
      <c r="G36" s="673"/>
      <c r="H36" s="673"/>
      <c r="I36" s="673"/>
    </row>
    <row r="37" s="587" customFormat="1" ht="12.75" hidden="1"/>
    <row r="38" s="587" customFormat="1" ht="12.75" hidden="1"/>
    <row r="39" s="587" customFormat="1" ht="18" hidden="1">
      <c r="A39" s="597" t="s">
        <v>598</v>
      </c>
    </row>
    <row r="40" s="587" customFormat="1" ht="12.75" hidden="1"/>
    <row r="41" s="587" customFormat="1" ht="12.75" hidden="1"/>
  </sheetData>
  <sheetProtection/>
  <mergeCells count="10">
    <mergeCell ref="A36:I36"/>
    <mergeCell ref="A10:B10"/>
    <mergeCell ref="G10:K10"/>
    <mergeCell ref="L10:P10"/>
    <mergeCell ref="A35:J35"/>
    <mergeCell ref="A7:M7"/>
    <mergeCell ref="N7:P8"/>
    <mergeCell ref="A8:M8"/>
    <mergeCell ref="A9:M9"/>
    <mergeCell ref="N9:P9"/>
  </mergeCells>
  <printOptions horizontalCentered="1" verticalCentered="1"/>
  <pageMargins left="0.73" right="0.7874015748031497" top="0.1968503937007874" bottom="0.1968503937007874" header="0" footer="0"/>
  <pageSetup fitToHeight="1" fitToWidth="1" horizontalDpi="600" verticalDpi="600" orientation="landscape" paperSize="9" scale="60" r:id="rId2"/>
  <headerFooter alignWithMargins="0">
    <oddFooter>&amp;L&amp;8Plaza de España, 1
38003 Santa Cruz de Tenerife
Teléfono: 901 501 901
www. 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27.140625" style="191" customWidth="1"/>
    <col min="2" max="2" width="15.421875" style="191" customWidth="1"/>
    <col min="3" max="3" width="18.00390625" style="191" customWidth="1"/>
    <col min="4" max="4" width="17.00390625" style="191" customWidth="1"/>
    <col min="5" max="5" width="14.140625" style="191" customWidth="1"/>
    <col min="6" max="6" width="15.140625" style="191" customWidth="1"/>
    <col min="7" max="7" width="14.8515625" style="191" customWidth="1"/>
    <col min="8" max="8" width="16.28125" style="191" bestFit="1" customWidth="1"/>
    <col min="9" max="9" width="17.8515625" style="191" customWidth="1"/>
    <col min="10" max="10" width="13.8515625" style="191" customWidth="1"/>
    <col min="11" max="11" width="18.8515625" style="191" customWidth="1"/>
    <col min="12" max="12" width="2.8515625" style="191" customWidth="1"/>
    <col min="13" max="13" width="13.28125" style="191" bestFit="1" customWidth="1"/>
    <col min="14" max="16384" width="11.421875" style="191" customWidth="1"/>
  </cols>
  <sheetData>
    <row r="1" spans="1:5" ht="12.75">
      <c r="A1" s="76"/>
      <c r="B1" s="76"/>
      <c r="C1" s="514" t="s">
        <v>524</v>
      </c>
      <c r="D1" s="76"/>
      <c r="E1" s="76"/>
    </row>
    <row r="2" spans="1:5" ht="12.75">
      <c r="A2" s="76"/>
      <c r="B2" s="76"/>
      <c r="C2" s="520" t="s">
        <v>525</v>
      </c>
      <c r="D2" s="76"/>
      <c r="E2" s="76"/>
    </row>
    <row r="3" spans="1:5" ht="12.75">
      <c r="A3" s="76"/>
      <c r="B3" s="76"/>
      <c r="C3" s="76"/>
      <c r="D3" s="76"/>
      <c r="E3" s="76"/>
    </row>
    <row r="4" spans="1:5" ht="12.75">
      <c r="A4" s="516" t="s">
        <v>526</v>
      </c>
      <c r="B4" s="76"/>
      <c r="D4" s="517">
        <v>42339</v>
      </c>
      <c r="E4" s="76"/>
    </row>
    <row r="5" spans="1:5" ht="12.75">
      <c r="A5" s="516" t="s">
        <v>527</v>
      </c>
      <c r="B5" s="76"/>
      <c r="D5" s="518" t="s">
        <v>528</v>
      </c>
      <c r="E5" s="76"/>
    </row>
    <row r="6" ht="13.5" thickBot="1"/>
    <row r="7" spans="1:11" ht="42" customHeight="1">
      <c r="A7" s="677" t="s">
        <v>334</v>
      </c>
      <c r="B7" s="678"/>
      <c r="C7" s="678"/>
      <c r="D7" s="678"/>
      <c r="E7" s="678"/>
      <c r="F7" s="678"/>
      <c r="G7" s="678"/>
      <c r="H7" s="678"/>
      <c r="I7" s="678"/>
      <c r="J7" s="679">
        <v>2016</v>
      </c>
      <c r="K7" s="680"/>
    </row>
    <row r="8" spans="1:11" ht="51" customHeight="1">
      <c r="A8" s="681" t="str">
        <f>PyG!A8</f>
        <v>FUNDACIÓN CANARIA PARA EL AVANCE DE LA BIOMEDICINA Y LA BIOTECNOLOGÍA</v>
      </c>
      <c r="B8" s="682"/>
      <c r="C8" s="682"/>
      <c r="D8" s="682"/>
      <c r="E8" s="682"/>
      <c r="F8" s="682"/>
      <c r="G8" s="682"/>
      <c r="H8" s="682"/>
      <c r="I8" s="682"/>
      <c r="J8" s="683" t="s">
        <v>335</v>
      </c>
      <c r="K8" s="684"/>
    </row>
    <row r="9" spans="1:11" s="192" customFormat="1" ht="27" customHeight="1">
      <c r="A9" s="693" t="s">
        <v>336</v>
      </c>
      <c r="B9" s="694"/>
      <c r="C9" s="694"/>
      <c r="D9" s="694"/>
      <c r="E9" s="694"/>
      <c r="F9" s="694"/>
      <c r="G9" s="694"/>
      <c r="H9" s="694"/>
      <c r="I9" s="694"/>
      <c r="J9" s="694"/>
      <c r="K9" s="695"/>
    </row>
    <row r="10" spans="1:11" ht="19.5" customHeight="1">
      <c r="A10" s="696" t="s">
        <v>337</v>
      </c>
      <c r="B10" s="690" t="s">
        <v>516</v>
      </c>
      <c r="C10" s="368"/>
      <c r="D10" s="690"/>
      <c r="E10" s="690"/>
      <c r="F10" s="690"/>
      <c r="G10" s="690"/>
      <c r="H10" s="690"/>
      <c r="I10" s="690"/>
      <c r="J10" s="690" t="s">
        <v>504</v>
      </c>
      <c r="K10" s="692" t="s">
        <v>338</v>
      </c>
    </row>
    <row r="11" spans="1:11" ht="64.5" customHeight="1">
      <c r="A11" s="696"/>
      <c r="B11" s="690"/>
      <c r="C11" s="368" t="s">
        <v>339</v>
      </c>
      <c r="D11" s="368" t="s">
        <v>312</v>
      </c>
      <c r="E11" s="368" t="s">
        <v>340</v>
      </c>
      <c r="F11" s="368" t="s">
        <v>313</v>
      </c>
      <c r="G11" s="368" t="s">
        <v>314</v>
      </c>
      <c r="H11" s="368" t="s">
        <v>341</v>
      </c>
      <c r="I11" s="368" t="s">
        <v>315</v>
      </c>
      <c r="J11" s="690"/>
      <c r="K11" s="692"/>
    </row>
    <row r="12" spans="1:11" ht="12.75">
      <c r="A12" s="685"/>
      <c r="B12" s="686"/>
      <c r="C12" s="686"/>
      <c r="D12" s="686"/>
      <c r="E12" s="686"/>
      <c r="F12" s="686"/>
      <c r="G12" s="686"/>
      <c r="H12" s="686"/>
      <c r="I12" s="686"/>
      <c r="J12" s="686"/>
      <c r="K12" s="687"/>
    </row>
    <row r="13" spans="1:11" ht="31.5" customHeight="1">
      <c r="A13" s="369" t="s">
        <v>342</v>
      </c>
      <c r="B13" s="396">
        <v>3055.61</v>
      </c>
      <c r="C13" s="389"/>
      <c r="D13" s="389"/>
      <c r="E13" s="389"/>
      <c r="F13" s="389">
        <v>-2455.61</v>
      </c>
      <c r="G13" s="389"/>
      <c r="H13" s="389"/>
      <c r="I13" s="389"/>
      <c r="J13" s="396">
        <f>SUM(B13:I13)</f>
        <v>600</v>
      </c>
      <c r="K13" s="390"/>
    </row>
    <row r="14" spans="1:11" ht="28.5" customHeight="1">
      <c r="A14" s="369" t="s">
        <v>498</v>
      </c>
      <c r="B14" s="396">
        <v>9205.38</v>
      </c>
      <c r="C14" s="389">
        <v>636.65</v>
      </c>
      <c r="D14" s="389"/>
      <c r="E14" s="389"/>
      <c r="F14" s="389">
        <v>-2683.35</v>
      </c>
      <c r="G14" s="389"/>
      <c r="H14" s="389"/>
      <c r="I14" s="389"/>
      <c r="J14" s="396">
        <f>SUM(B14:I14)</f>
        <v>7158.6799999999985</v>
      </c>
      <c r="K14" s="390"/>
    </row>
    <row r="15" spans="1:11" ht="44.25" customHeight="1">
      <c r="A15" s="370" t="s">
        <v>343</v>
      </c>
      <c r="B15" s="396"/>
      <c r="C15" s="389"/>
      <c r="D15" s="389"/>
      <c r="E15" s="389"/>
      <c r="F15" s="389"/>
      <c r="G15" s="389"/>
      <c r="H15" s="389"/>
      <c r="I15" s="389"/>
      <c r="J15" s="396">
        <f>SUM(B15:I15)</f>
        <v>0</v>
      </c>
      <c r="K15" s="391"/>
    </row>
    <row r="16" spans="1:13" ht="20.25" customHeight="1">
      <c r="A16" s="370" t="s">
        <v>344</v>
      </c>
      <c r="B16" s="396"/>
      <c r="C16" s="389"/>
      <c r="D16" s="389"/>
      <c r="E16" s="389"/>
      <c r="F16" s="389"/>
      <c r="G16" s="389"/>
      <c r="H16" s="389"/>
      <c r="I16" s="389"/>
      <c r="J16" s="396">
        <f>SUM(B16:I16)</f>
        <v>0</v>
      </c>
      <c r="K16" s="391"/>
      <c r="M16" s="193"/>
    </row>
    <row r="17" spans="1:11" s="194" customFormat="1" ht="23.25" customHeight="1">
      <c r="A17" s="370" t="s">
        <v>345</v>
      </c>
      <c r="B17" s="397">
        <f>SUM(B13:B16)</f>
        <v>12260.99</v>
      </c>
      <c r="C17" s="397">
        <f aca="true" t="shared" si="0" ref="C17:J17">SUM(C13:C16)</f>
        <v>636.65</v>
      </c>
      <c r="D17" s="397">
        <f t="shared" si="0"/>
        <v>0</v>
      </c>
      <c r="E17" s="397">
        <f t="shared" si="0"/>
        <v>0</v>
      </c>
      <c r="F17" s="397">
        <f t="shared" si="0"/>
        <v>-5138.96</v>
      </c>
      <c r="G17" s="397">
        <f t="shared" si="0"/>
        <v>0</v>
      </c>
      <c r="H17" s="397">
        <f t="shared" si="0"/>
        <v>0</v>
      </c>
      <c r="I17" s="397">
        <f t="shared" si="0"/>
        <v>0</v>
      </c>
      <c r="J17" s="397">
        <f t="shared" si="0"/>
        <v>7758.6799999999985</v>
      </c>
      <c r="K17" s="392"/>
    </row>
    <row r="18" spans="1:13" ht="20.25" customHeight="1" thickBot="1">
      <c r="A18" s="371" t="s">
        <v>346</v>
      </c>
      <c r="B18" s="398"/>
      <c r="C18" s="393"/>
      <c r="D18" s="393"/>
      <c r="E18" s="393"/>
      <c r="F18" s="393"/>
      <c r="G18" s="393"/>
      <c r="H18" s="393"/>
      <c r="I18" s="393"/>
      <c r="J18" s="398">
        <f>SUM(B18:I18)</f>
        <v>0</v>
      </c>
      <c r="K18" s="394"/>
      <c r="M18" s="193"/>
    </row>
    <row r="19" spans="1:11" ht="26.25" customHeight="1" thickBot="1">
      <c r="A19" s="195"/>
      <c r="B19" s="196"/>
      <c r="C19" s="196"/>
      <c r="D19" s="196"/>
      <c r="E19" s="196"/>
      <c r="F19" s="196"/>
      <c r="G19" s="196"/>
      <c r="H19" s="196"/>
      <c r="I19" s="196"/>
      <c r="J19" s="197"/>
      <c r="K19" s="198"/>
    </row>
    <row r="20" spans="1:11" ht="19.5" customHeight="1">
      <c r="A20" s="697" t="s">
        <v>347</v>
      </c>
      <c r="B20" s="689" t="s">
        <v>517</v>
      </c>
      <c r="C20" s="372"/>
      <c r="D20" s="689"/>
      <c r="E20" s="689"/>
      <c r="F20" s="689"/>
      <c r="G20" s="689"/>
      <c r="H20" s="689"/>
      <c r="I20" s="689"/>
      <c r="J20" s="689" t="s">
        <v>518</v>
      </c>
      <c r="K20" s="691" t="s">
        <v>338</v>
      </c>
    </row>
    <row r="21" spans="1:11" ht="63.75">
      <c r="A21" s="696"/>
      <c r="B21" s="690"/>
      <c r="C21" s="368" t="s">
        <v>339</v>
      </c>
      <c r="D21" s="368" t="s">
        <v>312</v>
      </c>
      <c r="E21" s="368" t="s">
        <v>340</v>
      </c>
      <c r="F21" s="368" t="s">
        <v>313</v>
      </c>
      <c r="G21" s="368" t="s">
        <v>314</v>
      </c>
      <c r="H21" s="368" t="s">
        <v>341</v>
      </c>
      <c r="I21" s="368" t="s">
        <v>315</v>
      </c>
      <c r="J21" s="690"/>
      <c r="K21" s="692"/>
    </row>
    <row r="22" spans="1:11" ht="12.75">
      <c r="A22" s="685"/>
      <c r="B22" s="686"/>
      <c r="C22" s="686"/>
      <c r="D22" s="686"/>
      <c r="E22" s="686"/>
      <c r="F22" s="686"/>
      <c r="G22" s="686"/>
      <c r="H22" s="686"/>
      <c r="I22" s="686"/>
      <c r="J22" s="686"/>
      <c r="K22" s="687"/>
    </row>
    <row r="23" spans="1:11" ht="12.75">
      <c r="A23" s="369" t="s">
        <v>342</v>
      </c>
      <c r="B23" s="396">
        <f>J13</f>
        <v>600</v>
      </c>
      <c r="C23" s="487"/>
      <c r="D23" s="389"/>
      <c r="E23" s="389"/>
      <c r="F23" s="487">
        <v>-600</v>
      </c>
      <c r="G23" s="389"/>
      <c r="H23" s="389"/>
      <c r="I23" s="389"/>
      <c r="J23" s="396">
        <f>SUM(B23:I23)</f>
        <v>0</v>
      </c>
      <c r="K23" s="390"/>
    </row>
    <row r="24" spans="1:11" ht="28.5" customHeight="1">
      <c r="A24" s="369" t="s">
        <v>498</v>
      </c>
      <c r="B24" s="396">
        <f>J14</f>
        <v>7158.6799999999985</v>
      </c>
      <c r="C24" s="487"/>
      <c r="D24" s="389"/>
      <c r="E24" s="389"/>
      <c r="F24" s="487">
        <v>-2706.98</v>
      </c>
      <c r="G24" s="389"/>
      <c r="H24" s="389"/>
      <c r="I24" s="389"/>
      <c r="J24" s="396">
        <f>SUM(B24:I24)</f>
        <v>4451.699999999999</v>
      </c>
      <c r="K24" s="390"/>
    </row>
    <row r="25" spans="1:11" ht="38.25">
      <c r="A25" s="370" t="s">
        <v>343</v>
      </c>
      <c r="B25" s="396">
        <f>J15</f>
        <v>0</v>
      </c>
      <c r="C25" s="487"/>
      <c r="D25" s="389"/>
      <c r="E25" s="389"/>
      <c r="F25" s="487"/>
      <c r="G25" s="389"/>
      <c r="H25" s="389"/>
      <c r="I25" s="389"/>
      <c r="J25" s="396">
        <f>SUM(B25:I25)</f>
        <v>0</v>
      </c>
      <c r="K25" s="391"/>
    </row>
    <row r="26" spans="1:11" ht="21.75" customHeight="1">
      <c r="A26" s="370" t="s">
        <v>344</v>
      </c>
      <c r="B26" s="396">
        <f>J16</f>
        <v>0</v>
      </c>
      <c r="C26" s="487"/>
      <c r="D26" s="389"/>
      <c r="E26" s="389"/>
      <c r="F26" s="487"/>
      <c r="G26" s="389"/>
      <c r="H26" s="389"/>
      <c r="I26" s="389"/>
      <c r="J26" s="396">
        <f>SUM(B26:I26)</f>
        <v>0</v>
      </c>
      <c r="K26" s="391"/>
    </row>
    <row r="27" spans="1:11" s="194" customFormat="1" ht="22.5" customHeight="1">
      <c r="A27" s="370" t="s">
        <v>345</v>
      </c>
      <c r="B27" s="397">
        <f aca="true" t="shared" si="1" ref="B27:H27">SUM(B23:B26)</f>
        <v>7758.6799999999985</v>
      </c>
      <c r="C27" s="488">
        <f t="shared" si="1"/>
        <v>0</v>
      </c>
      <c r="D27" s="397">
        <f t="shared" si="1"/>
        <v>0</v>
      </c>
      <c r="E27" s="397">
        <f t="shared" si="1"/>
        <v>0</v>
      </c>
      <c r="F27" s="488">
        <f t="shared" si="1"/>
        <v>-3306.98</v>
      </c>
      <c r="G27" s="397">
        <f t="shared" si="1"/>
        <v>0</v>
      </c>
      <c r="H27" s="397">
        <f t="shared" si="1"/>
        <v>0</v>
      </c>
      <c r="I27" s="397">
        <f>SUM(I23:I26)</f>
        <v>0</v>
      </c>
      <c r="J27" s="397">
        <f>SUM(J23:J26)</f>
        <v>4451.699999999999</v>
      </c>
      <c r="K27" s="395"/>
    </row>
    <row r="28" spans="1:13" ht="20.25" customHeight="1" thickBot="1">
      <c r="A28" s="371" t="s">
        <v>346</v>
      </c>
      <c r="B28" s="398">
        <f>J18</f>
        <v>0</v>
      </c>
      <c r="C28" s="393"/>
      <c r="D28" s="393"/>
      <c r="E28" s="393"/>
      <c r="F28" s="393"/>
      <c r="G28" s="393"/>
      <c r="H28" s="393"/>
      <c r="I28" s="393"/>
      <c r="J28" s="398">
        <f>SUM(B28:I28)</f>
        <v>0</v>
      </c>
      <c r="K28" s="394"/>
      <c r="M28" s="193"/>
    </row>
    <row r="30" spans="1:11" ht="12.75" hidden="1">
      <c r="A30" s="598" t="s">
        <v>348</v>
      </c>
      <c r="B30" s="599"/>
      <c r="C30" s="600"/>
      <c r="D30" s="600"/>
      <c r="E30" s="600"/>
      <c r="F30" s="600"/>
      <c r="G30" s="600"/>
      <c r="H30" s="600"/>
      <c r="I30" s="600"/>
      <c r="J30" s="600"/>
      <c r="K30" s="601"/>
    </row>
    <row r="31" spans="1:11" ht="12.75" hidden="1">
      <c r="A31" s="688" t="s">
        <v>349</v>
      </c>
      <c r="B31" s="688"/>
      <c r="C31" s="688"/>
      <c r="D31" s="688"/>
      <c r="E31" s="688"/>
      <c r="F31" s="688"/>
      <c r="G31" s="688"/>
      <c r="H31" s="688"/>
      <c r="I31" s="688"/>
      <c r="J31" s="688"/>
      <c r="K31" s="688"/>
    </row>
    <row r="32" spans="1:11" ht="12.75" hidden="1">
      <c r="A32" s="688" t="s">
        <v>350</v>
      </c>
      <c r="B32" s="688"/>
      <c r="C32" s="688"/>
      <c r="D32" s="688"/>
      <c r="E32" s="688"/>
      <c r="F32" s="688"/>
      <c r="G32" s="688"/>
      <c r="H32" s="688"/>
      <c r="I32" s="688"/>
      <c r="J32" s="688"/>
      <c r="K32" s="688"/>
    </row>
    <row r="33" spans="1:11" ht="12.75" hidden="1">
      <c r="A33" s="688" t="s">
        <v>351</v>
      </c>
      <c r="B33" s="688"/>
      <c r="C33" s="688"/>
      <c r="D33" s="688"/>
      <c r="E33" s="688"/>
      <c r="F33" s="688"/>
      <c r="G33" s="688"/>
      <c r="H33" s="688"/>
      <c r="I33" s="688"/>
      <c r="J33" s="688"/>
      <c r="K33" s="688"/>
    </row>
    <row r="34" spans="1:11" ht="12.75" hidden="1">
      <c r="A34" s="688" t="s">
        <v>352</v>
      </c>
      <c r="B34" s="688"/>
      <c r="C34" s="688"/>
      <c r="D34" s="688"/>
      <c r="E34" s="688"/>
      <c r="F34" s="688"/>
      <c r="G34" s="688"/>
      <c r="H34" s="688"/>
      <c r="I34" s="688"/>
      <c r="J34" s="688"/>
      <c r="K34" s="688"/>
    </row>
    <row r="35" spans="1:11" ht="12.75" hidden="1">
      <c r="A35" s="688" t="s">
        <v>353</v>
      </c>
      <c r="B35" s="688"/>
      <c r="C35" s="688"/>
      <c r="D35" s="688"/>
      <c r="E35" s="688"/>
      <c r="F35" s="688"/>
      <c r="G35" s="688"/>
      <c r="H35" s="688"/>
      <c r="I35" s="688"/>
      <c r="J35" s="688"/>
      <c r="K35" s="688"/>
    </row>
    <row r="36" spans="1:11" ht="12.75" hidden="1">
      <c r="A36" s="688" t="s">
        <v>354</v>
      </c>
      <c r="B36" s="688"/>
      <c r="C36" s="688"/>
      <c r="D36" s="688"/>
      <c r="E36" s="688"/>
      <c r="F36" s="688"/>
      <c r="G36" s="688"/>
      <c r="H36" s="688"/>
      <c r="I36" s="688"/>
      <c r="J36" s="688"/>
      <c r="K36" s="688"/>
    </row>
    <row r="37" spans="1:11" ht="12.75" hidden="1">
      <c r="A37" s="688" t="s">
        <v>355</v>
      </c>
      <c r="B37" s="688"/>
      <c r="C37" s="688"/>
      <c r="D37" s="688"/>
      <c r="E37" s="688"/>
      <c r="F37" s="688"/>
      <c r="G37" s="688"/>
      <c r="H37" s="688"/>
      <c r="I37" s="688"/>
      <c r="J37" s="688"/>
      <c r="K37" s="688"/>
    </row>
    <row r="38" spans="1:11" ht="12.75" hidden="1">
      <c r="A38" s="688" t="s">
        <v>356</v>
      </c>
      <c r="B38" s="688"/>
      <c r="C38" s="688"/>
      <c r="D38" s="688"/>
      <c r="E38" s="688"/>
      <c r="F38" s="688"/>
      <c r="G38" s="688"/>
      <c r="H38" s="688"/>
      <c r="I38" s="688"/>
      <c r="J38" s="688"/>
      <c r="K38" s="688"/>
    </row>
    <row r="39" spans="1:11" ht="12.75" hidden="1">
      <c r="A39" s="688" t="s">
        <v>357</v>
      </c>
      <c r="B39" s="688"/>
      <c r="C39" s="688"/>
      <c r="D39" s="688"/>
      <c r="E39" s="688"/>
      <c r="F39" s="688"/>
      <c r="G39" s="688"/>
      <c r="H39" s="688"/>
      <c r="I39" s="688"/>
      <c r="J39" s="688"/>
      <c r="K39" s="688"/>
    </row>
    <row r="40" spans="1:11" ht="12.75" hidden="1">
      <c r="A40" s="688" t="s">
        <v>358</v>
      </c>
      <c r="B40" s="688"/>
      <c r="C40" s="688"/>
      <c r="D40" s="688"/>
      <c r="E40" s="688"/>
      <c r="F40" s="688"/>
      <c r="G40" s="688"/>
      <c r="H40" s="688"/>
      <c r="I40" s="688"/>
      <c r="J40" s="688"/>
      <c r="K40" s="688"/>
    </row>
    <row r="41" ht="12.75" hidden="1"/>
    <row r="42" ht="12.75" hidden="1"/>
  </sheetData>
  <sheetProtection formatColumns="0" formatRows="0"/>
  <mergeCells count="27">
    <mergeCell ref="A38:K38"/>
    <mergeCell ref="A39:K39"/>
    <mergeCell ref="A40:K40"/>
    <mergeCell ref="A34:K34"/>
    <mergeCell ref="A35:K35"/>
    <mergeCell ref="A36:K36"/>
    <mergeCell ref="A37:K37"/>
    <mergeCell ref="A32:K32"/>
    <mergeCell ref="A33:K33"/>
    <mergeCell ref="A9:K9"/>
    <mergeCell ref="A10:A11"/>
    <mergeCell ref="B10:B11"/>
    <mergeCell ref="D10:I10"/>
    <mergeCell ref="J10:J11"/>
    <mergeCell ref="K10:K11"/>
    <mergeCell ref="A12:K12"/>
    <mergeCell ref="A20:A21"/>
    <mergeCell ref="A22:K22"/>
    <mergeCell ref="A31:K31"/>
    <mergeCell ref="B20:B21"/>
    <mergeCell ref="D20:I20"/>
    <mergeCell ref="J20:J21"/>
    <mergeCell ref="K20:K21"/>
    <mergeCell ref="A7:I7"/>
    <mergeCell ref="J7:K7"/>
    <mergeCell ref="A8:I8"/>
    <mergeCell ref="J8:K8"/>
  </mergeCells>
  <printOptions horizontalCentered="1" verticalCentered="1"/>
  <pageMargins left="0.71" right="0.7874015748031497" top="0.1968503937007874" bottom="0.1968503937007874" header="0" footer="0"/>
  <pageSetup horizontalDpi="600" verticalDpi="600" orientation="landscape" paperSize="9" scale="60" r:id="rId2"/>
  <headerFooter alignWithMargins="0">
    <oddFooter>&amp;L&amp;8Plaza de España, 1
38003 Santa Cruz de Tenerife
Teléfono: 901 501 901
www. 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.8515625" style="76" customWidth="1"/>
    <col min="2" max="2" width="28.7109375" style="76" customWidth="1"/>
    <col min="3" max="3" width="30.421875" style="76" customWidth="1"/>
    <col min="4" max="4" width="23.00390625" style="76" bestFit="1" customWidth="1"/>
    <col min="5" max="5" width="15.421875" style="76" bestFit="1" customWidth="1"/>
    <col min="6" max="6" width="25.421875" style="76" hidden="1" customWidth="1"/>
    <col min="7" max="7" width="20.28125" style="76" customWidth="1"/>
    <col min="8" max="8" width="22.00390625" style="76" bestFit="1" customWidth="1"/>
    <col min="9" max="9" width="23.00390625" style="76" bestFit="1" customWidth="1"/>
    <col min="10" max="11" width="20.421875" style="76" customWidth="1"/>
    <col min="12" max="12" width="17.7109375" style="76" customWidth="1"/>
    <col min="13" max="16384" width="11.421875" style="76" customWidth="1"/>
  </cols>
  <sheetData>
    <row r="1" spans="2:5" ht="12.75">
      <c r="B1" s="513"/>
      <c r="D1" s="514" t="s">
        <v>524</v>
      </c>
      <c r="E1" s="513"/>
    </row>
    <row r="2" spans="2:5" ht="12.75">
      <c r="B2" s="513"/>
      <c r="D2" s="515" t="s">
        <v>525</v>
      </c>
      <c r="E2" s="513"/>
    </row>
    <row r="3" spans="2:5" ht="12.75">
      <c r="B3" s="513"/>
      <c r="D3" s="513"/>
      <c r="E3" s="513"/>
    </row>
    <row r="4" spans="2:5" ht="12.75">
      <c r="B4" s="516" t="s">
        <v>526</v>
      </c>
      <c r="D4" s="517">
        <v>42339</v>
      </c>
      <c r="E4" s="513"/>
    </row>
    <row r="5" spans="2:5" ht="12.75">
      <c r="B5" s="516" t="s">
        <v>527</v>
      </c>
      <c r="D5" s="518" t="s">
        <v>528</v>
      </c>
      <c r="E5" s="513"/>
    </row>
    <row r="6" ht="20.25" customHeight="1" thickBot="1"/>
    <row r="7" spans="1:12" s="191" customFormat="1" ht="42" customHeight="1" thickBot="1">
      <c r="A7" s="698" t="s">
        <v>334</v>
      </c>
      <c r="B7" s="699"/>
      <c r="C7" s="699"/>
      <c r="D7" s="699"/>
      <c r="E7" s="699"/>
      <c r="F7" s="699"/>
      <c r="G7" s="699"/>
      <c r="H7" s="699"/>
      <c r="I7" s="699"/>
      <c r="J7" s="700"/>
      <c r="K7" s="701">
        <v>2016</v>
      </c>
      <c r="L7" s="702"/>
    </row>
    <row r="8" spans="1:12" ht="35.25" customHeight="1" thickBot="1">
      <c r="A8" s="703" t="str">
        <f>PyG!A8</f>
        <v>FUNDACIÓN CANARIA PARA EL AVANCE DE LA BIOMEDICINA Y LA BIOTECNOLOGÍA</v>
      </c>
      <c r="B8" s="704"/>
      <c r="C8" s="704"/>
      <c r="D8" s="704"/>
      <c r="E8" s="704"/>
      <c r="F8" s="704"/>
      <c r="G8" s="704"/>
      <c r="H8" s="704"/>
      <c r="I8" s="704"/>
      <c r="J8" s="705"/>
      <c r="K8" s="706" t="s">
        <v>359</v>
      </c>
      <c r="L8" s="707"/>
    </row>
    <row r="9" spans="1:12" ht="18" customHeight="1">
      <c r="A9" s="708" t="s">
        <v>496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10"/>
    </row>
    <row r="10" spans="1:12" s="199" customFormat="1" ht="22.5" customHeight="1">
      <c r="A10" s="711" t="s">
        <v>360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3"/>
    </row>
    <row r="11" spans="1:12" ht="25.5" customHeight="1">
      <c r="A11" s="714" t="s">
        <v>361</v>
      </c>
      <c r="B11" s="715"/>
      <c r="C11" s="718" t="s">
        <v>362</v>
      </c>
      <c r="D11" s="718" t="s">
        <v>581</v>
      </c>
      <c r="E11" s="718" t="s">
        <v>363</v>
      </c>
      <c r="F11" s="718"/>
      <c r="G11" s="718" t="s">
        <v>364</v>
      </c>
      <c r="H11" s="718"/>
      <c r="I11" s="719" t="s">
        <v>519</v>
      </c>
      <c r="J11" s="719" t="s">
        <v>582</v>
      </c>
      <c r="K11" s="719" t="s">
        <v>521</v>
      </c>
      <c r="L11" s="724" t="s">
        <v>365</v>
      </c>
    </row>
    <row r="12" spans="1:12" ht="54" customHeight="1" thickBot="1">
      <c r="A12" s="716"/>
      <c r="B12" s="717"/>
      <c r="C12" s="718"/>
      <c r="D12" s="718"/>
      <c r="E12" s="69" t="s">
        <v>366</v>
      </c>
      <c r="F12" s="69" t="s">
        <v>367</v>
      </c>
      <c r="G12" s="69" t="s">
        <v>368</v>
      </c>
      <c r="H12" s="69" t="s">
        <v>369</v>
      </c>
      <c r="I12" s="719"/>
      <c r="J12" s="719"/>
      <c r="K12" s="719"/>
      <c r="L12" s="724"/>
    </row>
    <row r="13" spans="1:12" ht="19.5" customHeight="1" thickBot="1">
      <c r="A13" s="725" t="s">
        <v>370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7"/>
    </row>
    <row r="14" spans="1:12" ht="19.5" customHeight="1" thickBot="1">
      <c r="A14" s="728"/>
      <c r="B14" s="729"/>
      <c r="C14" s="399"/>
      <c r="D14" s="400"/>
      <c r="E14" s="401"/>
      <c r="F14" s="401"/>
      <c r="G14" s="401"/>
      <c r="H14" s="402"/>
      <c r="I14" s="417">
        <f>SUM(D14:H14)</f>
        <v>0</v>
      </c>
      <c r="J14" s="403"/>
      <c r="K14" s="404"/>
      <c r="L14" s="405"/>
    </row>
    <row r="15" spans="1:12" ht="19.5" customHeight="1" thickBot="1">
      <c r="A15" s="730"/>
      <c r="B15" s="731"/>
      <c r="C15" s="406"/>
      <c r="D15" s="401"/>
      <c r="E15" s="401"/>
      <c r="F15" s="401"/>
      <c r="G15" s="401"/>
      <c r="H15" s="401"/>
      <c r="I15" s="417">
        <f>SUM(D15:H15)</f>
        <v>0</v>
      </c>
      <c r="J15" s="407"/>
      <c r="K15" s="404"/>
      <c r="L15" s="405"/>
    </row>
    <row r="16" spans="1:12" ht="19.5" customHeight="1" thickBot="1">
      <c r="A16" s="720"/>
      <c r="B16" s="721"/>
      <c r="C16" s="406"/>
      <c r="D16" s="401"/>
      <c r="E16" s="401"/>
      <c r="F16" s="401"/>
      <c r="G16" s="401"/>
      <c r="H16" s="401"/>
      <c r="I16" s="417">
        <f>SUM(D16:H16)</f>
        <v>0</v>
      </c>
      <c r="J16" s="404"/>
      <c r="K16" s="404"/>
      <c r="L16" s="405"/>
    </row>
    <row r="17" spans="1:12" ht="19.5" customHeight="1" thickBot="1">
      <c r="A17" s="720"/>
      <c r="B17" s="721"/>
      <c r="C17" s="406"/>
      <c r="D17" s="401"/>
      <c r="E17" s="401"/>
      <c r="F17" s="401"/>
      <c r="G17" s="401"/>
      <c r="H17" s="401"/>
      <c r="I17" s="417">
        <f>SUM(D17:H17)</f>
        <v>0</v>
      </c>
      <c r="J17" s="404"/>
      <c r="K17" s="404"/>
      <c r="L17" s="405"/>
    </row>
    <row r="18" spans="1:12" ht="19.5" customHeight="1" thickBot="1">
      <c r="A18" s="720"/>
      <c r="B18" s="721"/>
      <c r="C18" s="406"/>
      <c r="D18" s="401"/>
      <c r="E18" s="401"/>
      <c r="F18" s="401"/>
      <c r="G18" s="401"/>
      <c r="H18" s="401"/>
      <c r="I18" s="417">
        <f>SUM(D18:H18)</f>
        <v>0</v>
      </c>
      <c r="J18" s="404"/>
      <c r="K18" s="404"/>
      <c r="L18" s="405"/>
    </row>
    <row r="19" spans="1:12" s="78" customFormat="1" ht="19.5" customHeight="1" thickBot="1">
      <c r="A19" s="722" t="s">
        <v>345</v>
      </c>
      <c r="B19" s="723"/>
      <c r="C19" s="408"/>
      <c r="D19" s="417">
        <f>SUM(D14:D18)</f>
        <v>0</v>
      </c>
      <c r="E19" s="417">
        <f>SUM(E14:E18)</f>
        <v>0</v>
      </c>
      <c r="F19" s="417"/>
      <c r="G19" s="417">
        <f>SUM(G14:G18)</f>
        <v>0</v>
      </c>
      <c r="H19" s="417">
        <f>SUM(H14:H18)</f>
        <v>0</v>
      </c>
      <c r="I19" s="417">
        <f>SUM(I14:I18)</f>
        <v>0</v>
      </c>
      <c r="J19" s="409"/>
      <c r="K19" s="418">
        <f>SUM(K14:K18)</f>
        <v>0</v>
      </c>
      <c r="L19" s="410"/>
    </row>
    <row r="20" spans="1:12" ht="19.5" customHeight="1" thickBot="1">
      <c r="A20" s="732" t="s">
        <v>371</v>
      </c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4"/>
    </row>
    <row r="21" spans="1:12" ht="19.5" customHeight="1" thickBot="1">
      <c r="A21" s="730"/>
      <c r="B21" s="731"/>
      <c r="C21" s="406"/>
      <c r="D21" s="401"/>
      <c r="E21" s="401"/>
      <c r="F21" s="401"/>
      <c r="G21" s="401"/>
      <c r="H21" s="401"/>
      <c r="I21" s="417">
        <f>SUM(D21:H21)</f>
        <v>0</v>
      </c>
      <c r="J21" s="407"/>
      <c r="K21" s="404"/>
      <c r="L21" s="405"/>
    </row>
    <row r="22" spans="1:12" ht="19.5" customHeight="1" thickBot="1">
      <c r="A22" s="730"/>
      <c r="B22" s="731"/>
      <c r="C22" s="406"/>
      <c r="D22" s="401"/>
      <c r="E22" s="401"/>
      <c r="F22" s="401"/>
      <c r="G22" s="401"/>
      <c r="H22" s="401"/>
      <c r="I22" s="417">
        <f>SUM(D22:H22)</f>
        <v>0</v>
      </c>
      <c r="J22" s="407"/>
      <c r="K22" s="404"/>
      <c r="L22" s="405"/>
    </row>
    <row r="23" spans="1:12" ht="19.5" customHeight="1" thickBot="1">
      <c r="A23" s="730"/>
      <c r="B23" s="731"/>
      <c r="C23" s="406"/>
      <c r="D23" s="401"/>
      <c r="E23" s="401"/>
      <c r="F23" s="401"/>
      <c r="G23" s="401"/>
      <c r="H23" s="401"/>
      <c r="I23" s="417">
        <f>SUM(D23:H23)</f>
        <v>0</v>
      </c>
      <c r="J23" s="407"/>
      <c r="K23" s="404"/>
      <c r="L23" s="405"/>
    </row>
    <row r="24" spans="1:12" ht="19.5" customHeight="1" thickBot="1">
      <c r="A24" s="730"/>
      <c r="B24" s="731"/>
      <c r="C24" s="406"/>
      <c r="D24" s="401"/>
      <c r="E24" s="401"/>
      <c r="F24" s="401"/>
      <c r="G24" s="401"/>
      <c r="H24" s="401"/>
      <c r="I24" s="417">
        <f>SUM(D24:H24)</f>
        <v>0</v>
      </c>
      <c r="J24" s="407"/>
      <c r="K24" s="404"/>
      <c r="L24" s="405"/>
    </row>
    <row r="25" spans="1:12" ht="19.5" customHeight="1" thickBot="1">
      <c r="A25" s="720"/>
      <c r="B25" s="721"/>
      <c r="C25" s="406"/>
      <c r="D25" s="401"/>
      <c r="E25" s="401"/>
      <c r="F25" s="401"/>
      <c r="G25" s="401"/>
      <c r="H25" s="401"/>
      <c r="I25" s="417">
        <f>SUM(D25:H25)</f>
        <v>0</v>
      </c>
      <c r="J25" s="407"/>
      <c r="K25" s="404"/>
      <c r="L25" s="405"/>
    </row>
    <row r="26" spans="1:12" s="78" customFormat="1" ht="19.5" customHeight="1" thickBot="1">
      <c r="A26" s="722" t="s">
        <v>345</v>
      </c>
      <c r="B26" s="723"/>
      <c r="C26" s="408"/>
      <c r="D26" s="417">
        <f>SUM(D21:D25)</f>
        <v>0</v>
      </c>
      <c r="E26" s="417">
        <f>SUM(E21:E25)</f>
        <v>0</v>
      </c>
      <c r="F26" s="417"/>
      <c r="G26" s="417">
        <f>SUM(G21:G25)</f>
        <v>0</v>
      </c>
      <c r="H26" s="417">
        <f>SUM(H21:H25)</f>
        <v>0</v>
      </c>
      <c r="I26" s="417">
        <f>SUM(I22:I25)</f>
        <v>0</v>
      </c>
      <c r="J26" s="409"/>
      <c r="K26" s="418">
        <f>SUM(K21:K25)</f>
        <v>0</v>
      </c>
      <c r="L26" s="410"/>
    </row>
    <row r="27" spans="1:12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200"/>
    </row>
    <row r="28" spans="1:12" ht="18" customHeight="1">
      <c r="A28" s="711" t="s">
        <v>372</v>
      </c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3"/>
    </row>
    <row r="29" spans="1:12" s="199" customFormat="1" ht="22.5" customHeight="1">
      <c r="A29" s="711" t="s">
        <v>373</v>
      </c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713"/>
    </row>
    <row r="30" spans="1:12" ht="25.5" customHeight="1">
      <c r="A30" s="714" t="s">
        <v>361</v>
      </c>
      <c r="B30" s="715"/>
      <c r="C30" s="718" t="s">
        <v>362</v>
      </c>
      <c r="D30" s="718" t="s">
        <v>581</v>
      </c>
      <c r="E30" s="718" t="s">
        <v>363</v>
      </c>
      <c r="F30" s="718"/>
      <c r="G30" s="718" t="s">
        <v>364</v>
      </c>
      <c r="H30" s="718"/>
      <c r="I30" s="719" t="s">
        <v>519</v>
      </c>
      <c r="J30" s="719" t="s">
        <v>520</v>
      </c>
      <c r="K30" s="719" t="s">
        <v>521</v>
      </c>
      <c r="L30" s="724" t="s">
        <v>374</v>
      </c>
    </row>
    <row r="31" spans="1:12" ht="54" customHeight="1" thickBot="1">
      <c r="A31" s="716"/>
      <c r="B31" s="717"/>
      <c r="C31" s="718"/>
      <c r="D31" s="718"/>
      <c r="E31" s="69" t="s">
        <v>366</v>
      </c>
      <c r="F31" s="69" t="s">
        <v>367</v>
      </c>
      <c r="G31" s="69" t="s">
        <v>368</v>
      </c>
      <c r="H31" s="69" t="s">
        <v>369</v>
      </c>
      <c r="I31" s="719"/>
      <c r="J31" s="719"/>
      <c r="K31" s="719"/>
      <c r="L31" s="724"/>
    </row>
    <row r="32" spans="1:12" ht="19.5" customHeight="1" thickBot="1">
      <c r="A32" s="725" t="s">
        <v>375</v>
      </c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727"/>
    </row>
    <row r="33" spans="1:12" s="80" customFormat="1" ht="19.5" customHeight="1" thickBot="1">
      <c r="A33" s="728"/>
      <c r="B33" s="729"/>
      <c r="C33" s="399"/>
      <c r="D33" s="400"/>
      <c r="E33" s="406"/>
      <c r="F33" s="406"/>
      <c r="G33" s="406"/>
      <c r="H33" s="402"/>
      <c r="I33" s="417">
        <f>SUM(D33:H33)</f>
        <v>0</v>
      </c>
      <c r="J33" s="403"/>
      <c r="K33" s="404"/>
      <c r="L33" s="405"/>
    </row>
    <row r="34" spans="1:12" s="80" customFormat="1" ht="19.5" customHeight="1" thickBot="1">
      <c r="A34" s="728"/>
      <c r="B34" s="729"/>
      <c r="C34" s="399"/>
      <c r="D34" s="400"/>
      <c r="E34" s="406"/>
      <c r="F34" s="406"/>
      <c r="G34" s="406"/>
      <c r="H34" s="402"/>
      <c r="I34" s="417">
        <f>SUM(D34:H34)</f>
        <v>0</v>
      </c>
      <c r="J34" s="403"/>
      <c r="K34" s="404"/>
      <c r="L34" s="405"/>
    </row>
    <row r="35" spans="1:12" s="80" customFormat="1" ht="19.5" customHeight="1" thickBot="1">
      <c r="A35" s="728"/>
      <c r="B35" s="729"/>
      <c r="C35" s="399"/>
      <c r="D35" s="400"/>
      <c r="E35" s="406"/>
      <c r="F35" s="406"/>
      <c r="G35" s="406"/>
      <c r="H35" s="402"/>
      <c r="I35" s="417">
        <f>SUM(D35:H35)</f>
        <v>0</v>
      </c>
      <c r="J35" s="403"/>
      <c r="K35" s="404"/>
      <c r="L35" s="405"/>
    </row>
    <row r="36" spans="1:12" s="80" customFormat="1" ht="19.5" customHeight="1" thickBot="1">
      <c r="A36" s="730"/>
      <c r="B36" s="731"/>
      <c r="C36" s="406"/>
      <c r="D36" s="402"/>
      <c r="E36" s="406"/>
      <c r="F36" s="406"/>
      <c r="G36" s="406"/>
      <c r="H36" s="406"/>
      <c r="I36" s="417">
        <f>SUM(D36:H36)</f>
        <v>0</v>
      </c>
      <c r="J36" s="407"/>
      <c r="K36" s="404"/>
      <c r="L36" s="405"/>
    </row>
    <row r="37" spans="1:12" s="80" customFormat="1" ht="19.5" customHeight="1" thickBot="1">
      <c r="A37" s="720"/>
      <c r="B37" s="721"/>
      <c r="C37" s="406"/>
      <c r="D37" s="402"/>
      <c r="E37" s="406"/>
      <c r="F37" s="406"/>
      <c r="G37" s="406"/>
      <c r="H37" s="406"/>
      <c r="I37" s="417">
        <f>SUM(D37:H37)</f>
        <v>0</v>
      </c>
      <c r="J37" s="404"/>
      <c r="K37" s="404"/>
      <c r="L37" s="405"/>
    </row>
    <row r="38" spans="1:12" s="78" customFormat="1" ht="19.5" customHeight="1" thickBot="1">
      <c r="A38" s="722" t="s">
        <v>345</v>
      </c>
      <c r="B38" s="723"/>
      <c r="C38" s="408"/>
      <c r="D38" s="417">
        <f>SUM(D33:D37)</f>
        <v>0</v>
      </c>
      <c r="E38" s="417">
        <f>SUM(E33:E37)</f>
        <v>0</v>
      </c>
      <c r="F38" s="417"/>
      <c r="G38" s="417">
        <f>SUM(G33:G37)</f>
        <v>0</v>
      </c>
      <c r="H38" s="417">
        <f>SUM(H33:H37)</f>
        <v>0</v>
      </c>
      <c r="I38" s="417">
        <f>SUM(I33:I37)</f>
        <v>0</v>
      </c>
      <c r="J38" s="409"/>
      <c r="K38" s="418">
        <f>SUM(K32:K37)</f>
        <v>0</v>
      </c>
      <c r="L38" s="410"/>
    </row>
    <row r="39" spans="1:12" s="80" customFormat="1" ht="19.5" customHeight="1" thickBot="1">
      <c r="A39" s="732" t="s">
        <v>376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4"/>
    </row>
    <row r="40" spans="1:12" s="80" customFormat="1" ht="19.5" customHeight="1" thickBot="1">
      <c r="A40" s="730"/>
      <c r="B40" s="731"/>
      <c r="C40" s="406"/>
      <c r="D40" s="401"/>
      <c r="E40" s="406"/>
      <c r="F40" s="406"/>
      <c r="G40" s="402"/>
      <c r="H40" s="406"/>
      <c r="I40" s="417">
        <f>SUM(D40:H40)</f>
        <v>0</v>
      </c>
      <c r="J40" s="404"/>
      <c r="K40" s="404"/>
      <c r="L40" s="405"/>
    </row>
    <row r="41" spans="1:12" s="80" customFormat="1" ht="19.5" customHeight="1" thickBot="1">
      <c r="A41" s="730"/>
      <c r="B41" s="731"/>
      <c r="C41" s="406"/>
      <c r="D41" s="401"/>
      <c r="E41" s="402"/>
      <c r="F41" s="406"/>
      <c r="G41" s="402"/>
      <c r="H41" s="406"/>
      <c r="I41" s="417">
        <f>SUM(D41:H41)</f>
        <v>0</v>
      </c>
      <c r="J41" s="404"/>
      <c r="K41" s="404"/>
      <c r="L41" s="405"/>
    </row>
    <row r="42" spans="1:12" s="80" customFormat="1" ht="19.5" customHeight="1" thickBot="1">
      <c r="A42" s="730"/>
      <c r="B42" s="731"/>
      <c r="C42" s="406"/>
      <c r="D42" s="401"/>
      <c r="E42" s="406"/>
      <c r="F42" s="406"/>
      <c r="G42" s="406"/>
      <c r="H42" s="406"/>
      <c r="I42" s="417">
        <f>SUM(D42:H42)</f>
        <v>0</v>
      </c>
      <c r="J42" s="404"/>
      <c r="K42" s="404"/>
      <c r="L42" s="405"/>
    </row>
    <row r="43" spans="1:12" s="80" customFormat="1" ht="19.5" customHeight="1" thickBot="1">
      <c r="A43" s="730"/>
      <c r="B43" s="731"/>
      <c r="C43" s="406"/>
      <c r="D43" s="401"/>
      <c r="E43" s="406"/>
      <c r="F43" s="406"/>
      <c r="G43" s="406"/>
      <c r="H43" s="406"/>
      <c r="I43" s="417">
        <f>SUM(D43:H43)</f>
        <v>0</v>
      </c>
      <c r="J43" s="404"/>
      <c r="K43" s="404"/>
      <c r="L43" s="405"/>
    </row>
    <row r="44" spans="1:12" s="80" customFormat="1" ht="19.5" customHeight="1" thickBot="1">
      <c r="A44" s="720"/>
      <c r="B44" s="721"/>
      <c r="C44" s="406"/>
      <c r="D44" s="401"/>
      <c r="E44" s="411"/>
      <c r="F44" s="411"/>
      <c r="G44" s="411"/>
      <c r="H44" s="411"/>
      <c r="I44" s="417">
        <f>SUM(D44:H44)</f>
        <v>0</v>
      </c>
      <c r="J44" s="412"/>
      <c r="K44" s="412"/>
      <c r="L44" s="413"/>
    </row>
    <row r="45" spans="1:12" s="78" customFormat="1" ht="19.5" customHeight="1" thickBot="1">
      <c r="A45" s="737" t="s">
        <v>345</v>
      </c>
      <c r="B45" s="738"/>
      <c r="C45" s="414"/>
      <c r="D45" s="419">
        <f>SUM(D40:D44)</f>
        <v>0</v>
      </c>
      <c r="E45" s="419">
        <f>SUM(E40:E44)</f>
        <v>0</v>
      </c>
      <c r="F45" s="419"/>
      <c r="G45" s="419">
        <f>SUM(G40:G44)</f>
        <v>0</v>
      </c>
      <c r="H45" s="419">
        <f>SUM(H40:H44)</f>
        <v>0</v>
      </c>
      <c r="I45" s="419">
        <f>SUM(I40:I44)</f>
        <v>0</v>
      </c>
      <c r="J45" s="415"/>
      <c r="K45" s="420">
        <f>SUM(K40:K44)</f>
        <v>0</v>
      </c>
      <c r="L45" s="416"/>
    </row>
    <row r="47" ht="12.75" hidden="1"/>
    <row r="48" spans="1:12" ht="12.75" hidden="1">
      <c r="A48" s="736" t="s">
        <v>348</v>
      </c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</row>
    <row r="49" spans="1:12" ht="12.75" hidden="1">
      <c r="A49" s="735" t="s">
        <v>377</v>
      </c>
      <c r="B49" s="735"/>
      <c r="C49" s="735"/>
      <c r="D49" s="735"/>
      <c r="E49" s="735"/>
      <c r="F49" s="735"/>
      <c r="G49" s="735"/>
      <c r="H49" s="735"/>
      <c r="I49" s="735"/>
      <c r="J49" s="735"/>
      <c r="K49" s="735"/>
      <c r="L49" s="735"/>
    </row>
    <row r="50" spans="1:12" ht="12.75" hidden="1">
      <c r="A50" s="735" t="s">
        <v>378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</row>
    <row r="51" spans="1:12" ht="12.75" hidden="1">
      <c r="A51" s="735" t="s">
        <v>379</v>
      </c>
      <c r="B51" s="735"/>
      <c r="C51" s="735"/>
      <c r="D51" s="735"/>
      <c r="E51" s="735"/>
      <c r="F51" s="735"/>
      <c r="G51" s="735"/>
      <c r="H51" s="735"/>
      <c r="I51" s="735"/>
      <c r="J51" s="735"/>
      <c r="K51" s="735"/>
      <c r="L51" s="735"/>
    </row>
    <row r="52" spans="1:12" ht="12.75" hidden="1">
      <c r="A52" s="735" t="s">
        <v>380</v>
      </c>
      <c r="B52" s="735"/>
      <c r="C52" s="735"/>
      <c r="D52" s="735"/>
      <c r="E52" s="735"/>
      <c r="F52" s="735"/>
      <c r="G52" s="735"/>
      <c r="H52" s="735"/>
      <c r="I52" s="735"/>
      <c r="J52" s="735"/>
      <c r="K52" s="735"/>
      <c r="L52" s="735"/>
    </row>
    <row r="53" spans="1:12" ht="12.75" hidden="1">
      <c r="A53" s="735" t="s">
        <v>381</v>
      </c>
      <c r="B53" s="735"/>
      <c r="C53" s="735"/>
      <c r="D53" s="735"/>
      <c r="E53" s="735"/>
      <c r="F53" s="735"/>
      <c r="G53" s="735"/>
      <c r="H53" s="735"/>
      <c r="I53" s="735"/>
      <c r="J53" s="735"/>
      <c r="K53" s="735"/>
      <c r="L53" s="735"/>
    </row>
    <row r="54" spans="1:12" ht="12.75" hidden="1">
      <c r="A54" s="735" t="s">
        <v>382</v>
      </c>
      <c r="B54" s="735"/>
      <c r="C54" s="735"/>
      <c r="D54" s="735"/>
      <c r="E54" s="735"/>
      <c r="F54" s="735"/>
      <c r="G54" s="735"/>
      <c r="H54" s="735"/>
      <c r="I54" s="735"/>
      <c r="J54" s="735"/>
      <c r="K54" s="735"/>
      <c r="L54" s="735"/>
    </row>
    <row r="55" spans="1:12" ht="12.75" hidden="1">
      <c r="A55" s="735" t="s">
        <v>383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</row>
    <row r="56" spans="1:12" ht="12.75" hidden="1">
      <c r="A56" s="735" t="s">
        <v>384</v>
      </c>
      <c r="B56" s="735"/>
      <c r="C56" s="735"/>
      <c r="D56" s="735"/>
      <c r="E56" s="735"/>
      <c r="F56" s="735"/>
      <c r="G56" s="735"/>
      <c r="H56" s="735"/>
      <c r="I56" s="735"/>
      <c r="J56" s="735"/>
      <c r="K56" s="735"/>
      <c r="L56" s="735"/>
    </row>
    <row r="57" spans="1:12" ht="12.75" hidden="1">
      <c r="A57" s="735" t="s">
        <v>385</v>
      </c>
      <c r="B57" s="735"/>
      <c r="C57" s="735"/>
      <c r="D57" s="735"/>
      <c r="E57" s="735"/>
      <c r="F57" s="735"/>
      <c r="G57" s="735"/>
      <c r="H57" s="735"/>
      <c r="I57" s="735"/>
      <c r="J57" s="735"/>
      <c r="K57" s="735"/>
      <c r="L57" s="735"/>
    </row>
    <row r="58" spans="1:12" ht="12.75" hidden="1">
      <c r="A58" s="735" t="s">
        <v>386</v>
      </c>
      <c r="B58" s="735"/>
      <c r="C58" s="735"/>
      <c r="D58" s="735"/>
      <c r="E58" s="735"/>
      <c r="F58" s="735"/>
      <c r="G58" s="735"/>
      <c r="H58" s="735"/>
      <c r="I58" s="735"/>
      <c r="J58" s="735"/>
      <c r="K58" s="735"/>
      <c r="L58" s="735"/>
    </row>
    <row r="59" spans="1:12" ht="12.75" hidden="1">
      <c r="A59" s="587"/>
      <c r="B59" s="587"/>
      <c r="C59" s="587" t="s">
        <v>387</v>
      </c>
      <c r="D59" s="602">
        <f>+'[1]ACTIVO'!C19</f>
        <v>0</v>
      </c>
      <c r="E59" s="602">
        <f>+'[1]ACTIVO'!D19</f>
        <v>0</v>
      </c>
      <c r="F59" s="602">
        <f>+'[1]ACTIVO'!E19</f>
        <v>0</v>
      </c>
      <c r="G59" s="602">
        <f>+'[1]ACTIVO'!E19</f>
        <v>0</v>
      </c>
      <c r="H59" s="587"/>
      <c r="I59" s="587"/>
      <c r="J59" s="587"/>
      <c r="K59" s="587"/>
      <c r="L59" s="587"/>
    </row>
    <row r="60" spans="1:12" ht="12.75" hidden="1">
      <c r="A60" s="587"/>
      <c r="B60" s="587"/>
      <c r="C60" s="603" t="s">
        <v>100</v>
      </c>
      <c r="D60" s="604">
        <f>+D58-D59</f>
        <v>0</v>
      </c>
      <c r="E60" s="604">
        <f>+E58-E59</f>
        <v>0</v>
      </c>
      <c r="F60" s="604">
        <f>+F58-F59</f>
        <v>0</v>
      </c>
      <c r="G60" s="604">
        <f>+G58-G59</f>
        <v>0</v>
      </c>
      <c r="H60" s="587"/>
      <c r="I60" s="587"/>
      <c r="J60" s="587"/>
      <c r="K60" s="587"/>
      <c r="L60" s="587"/>
    </row>
    <row r="61" spans="1:12" ht="12.75" hidden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</row>
    <row r="62" spans="1:12" ht="12.75" hidden="1">
      <c r="A62" s="587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</row>
    <row r="63" spans="1:12" ht="12.75" hidden="1">
      <c r="A63" s="587"/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</row>
    <row r="64" spans="1:12" ht="12.75" hidden="1">
      <c r="A64" s="587"/>
      <c r="B64" s="587"/>
      <c r="C64" s="587"/>
      <c r="D64" s="587"/>
      <c r="E64" s="587"/>
      <c r="F64" s="587"/>
      <c r="G64" s="587"/>
      <c r="H64" s="587"/>
      <c r="I64" s="587"/>
      <c r="J64" s="587"/>
      <c r="K64" s="587"/>
      <c r="L64" s="587"/>
    </row>
    <row r="65" spans="1:12" ht="12.75" hidden="1">
      <c r="A65" s="587"/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</row>
    <row r="66" spans="1:12" ht="12.75" hidden="1">
      <c r="A66" s="587"/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</row>
    <row r="67" spans="1:12" ht="18" hidden="1">
      <c r="A67" s="587"/>
      <c r="B67" s="597" t="s">
        <v>599</v>
      </c>
      <c r="C67" s="587"/>
      <c r="D67" s="587"/>
      <c r="E67" s="587"/>
      <c r="F67" s="587"/>
      <c r="G67" s="587"/>
      <c r="H67" s="587"/>
      <c r="I67" s="587"/>
      <c r="J67" s="587"/>
      <c r="K67" s="587"/>
      <c r="L67" s="587"/>
    </row>
    <row r="68" spans="1:12" ht="12.75">
      <c r="A68" s="587"/>
      <c r="B68" s="587"/>
      <c r="C68" s="587"/>
      <c r="D68" s="587"/>
      <c r="E68" s="587"/>
      <c r="F68" s="587"/>
      <c r="G68" s="587"/>
      <c r="H68" s="587"/>
      <c r="I68" s="587"/>
      <c r="J68" s="587"/>
      <c r="K68" s="587"/>
      <c r="L68" s="587"/>
    </row>
    <row r="69" spans="1:12" ht="12.75">
      <c r="A69" s="587"/>
      <c r="B69" s="587"/>
      <c r="C69" s="587"/>
      <c r="D69" s="587"/>
      <c r="E69" s="587"/>
      <c r="F69" s="587"/>
      <c r="G69" s="587"/>
      <c r="H69" s="587"/>
      <c r="I69" s="587"/>
      <c r="J69" s="587"/>
      <c r="K69" s="587"/>
      <c r="L69" s="587"/>
    </row>
    <row r="70" spans="1:12" ht="12.75">
      <c r="A70" s="587"/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</row>
  </sheetData>
  <sheetProtection formatColumns="0" formatRows="0"/>
  <mergeCells count="65">
    <mergeCell ref="A51:L51"/>
    <mergeCell ref="A52:L52"/>
    <mergeCell ref="A58:L58"/>
    <mergeCell ref="A54:L54"/>
    <mergeCell ref="A55:L55"/>
    <mergeCell ref="A56:L56"/>
    <mergeCell ref="A57:L57"/>
    <mergeCell ref="A53:L53"/>
    <mergeCell ref="A38:B38"/>
    <mergeCell ref="A39:L39"/>
    <mergeCell ref="A40:B40"/>
    <mergeCell ref="A41:B41"/>
    <mergeCell ref="A42:B42"/>
    <mergeCell ref="A43:B43"/>
    <mergeCell ref="A44:B44"/>
    <mergeCell ref="A45:B45"/>
    <mergeCell ref="A50:L50"/>
    <mergeCell ref="K30:K31"/>
    <mergeCell ref="L30:L31"/>
    <mergeCell ref="A48:L48"/>
    <mergeCell ref="A49:L49"/>
    <mergeCell ref="A32:L32"/>
    <mergeCell ref="A33:B33"/>
    <mergeCell ref="A34:B34"/>
    <mergeCell ref="A35:B35"/>
    <mergeCell ref="A36:B36"/>
    <mergeCell ref="A37:B37"/>
    <mergeCell ref="A24:B24"/>
    <mergeCell ref="A25:B25"/>
    <mergeCell ref="A29:L29"/>
    <mergeCell ref="A30:B31"/>
    <mergeCell ref="C30:C31"/>
    <mergeCell ref="D30:D31"/>
    <mergeCell ref="E30:F30"/>
    <mergeCell ref="G30:H30"/>
    <mergeCell ref="I30:I31"/>
    <mergeCell ref="J30:J31"/>
    <mergeCell ref="A20:L20"/>
    <mergeCell ref="A21:B21"/>
    <mergeCell ref="A22:B22"/>
    <mergeCell ref="A23:B23"/>
    <mergeCell ref="A26:B26"/>
    <mergeCell ref="A28:L28"/>
    <mergeCell ref="L11:L12"/>
    <mergeCell ref="A13:L13"/>
    <mergeCell ref="A14:B14"/>
    <mergeCell ref="A15:B15"/>
    <mergeCell ref="A16:B16"/>
    <mergeCell ref="A17:B17"/>
    <mergeCell ref="A18:B18"/>
    <mergeCell ref="A19:B19"/>
    <mergeCell ref="A9:L9"/>
    <mergeCell ref="A10:L10"/>
    <mergeCell ref="A11:B12"/>
    <mergeCell ref="C11:C12"/>
    <mergeCell ref="D11:D12"/>
    <mergeCell ref="E11:F11"/>
    <mergeCell ref="G11:H11"/>
    <mergeCell ref="I11:I12"/>
    <mergeCell ref="J11:J12"/>
    <mergeCell ref="K11:K12"/>
    <mergeCell ref="A7:J7"/>
    <mergeCell ref="K7:L7"/>
    <mergeCell ref="A8:J8"/>
    <mergeCell ref="K8:L8"/>
  </mergeCells>
  <dataValidations count="8">
    <dataValidation allowBlank="1" showInputMessage="1" showErrorMessage="1" promptTitle="ENTIDAD BENEFICIARIA:" prompt=" Entidad del grupo,asociada o cualquier otra en la cual se realiza la inversión." sqref="A21:A23 B45 B43 B24 A40:A42 B26"/>
    <dataValidation allowBlank="1" showInputMessage="1" showErrorMessage="1" promptTitle="ENTIDAD BENEFICIARIA:" prompt=" Entidad del grupo o asociada en la cual se realiza la inversión." sqref="A15 B19 B16 A36 B37:B38"/>
    <dataValidation allowBlank="1" showInputMessage="1" showErrorMessage="1" promptTitle="SALDO INICIAL:" prompt=" Saldo a 1 de enero del período al que están referidas las estimaciones." sqref="D15:D18 D40:D44 D21:D25 D33:D37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23:E25 E40:E44 D19 E33:E37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40:F44 F21:F25 F33:F38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E21:E22 G21:G25 G40:G44 G33:G38 D38:E38 H38:I38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40:H44 H21:H25 H33:H37"/>
    <dataValidation allowBlank="1" showInputMessage="1" showErrorMessage="1" promptTitle="SALDO FINAL: " prompt="Saldo a 31 de diciembre del ejercicio al que está referidas las estimaciones." sqref="I14:I19 I40:I44 I21:I25 I33:I37"/>
  </dataValidations>
  <printOptions horizontalCentered="1" verticalCentered="1"/>
  <pageMargins left="0.75" right="0.7874015748031497" top="0.1968503937007874" bottom="0.1968503937007874" header="0" footer="0"/>
  <pageSetup horizontalDpi="600" verticalDpi="600" orientation="landscape" paperSize="9" scale="50" r:id="rId2"/>
  <headerFooter alignWithMargins="0">
    <oddFooter>&amp;L&amp;8Plaza de España, 1
38003 Santa Cruz de Tenerife
Teléfono: 901 501 901
www. 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AQuintana</dc:creator>
  <cp:keywords/>
  <dc:description/>
  <cp:lastModifiedBy>jruiz</cp:lastModifiedBy>
  <cp:lastPrinted>2016-01-29T09:18:18Z</cp:lastPrinted>
  <dcterms:created xsi:type="dcterms:W3CDTF">2013-10-02T09:27:46Z</dcterms:created>
  <dcterms:modified xsi:type="dcterms:W3CDTF">2016-03-07T10:15:19Z</dcterms:modified>
  <cp:category/>
  <cp:version/>
  <cp:contentType/>
  <cp:contentStatus/>
</cp:coreProperties>
</file>