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1760" activeTab="0"/>
  </bookViews>
  <sheets>
    <sheet name="PRESUPUESTO 2020" sheetId="1" r:id="rId1"/>
    <sheet name="ESTUDIO EC-FINANCIERO PROGRAMAS" sheetId="2" r:id="rId2"/>
  </sheets>
  <externalReferences>
    <externalReference r:id="rId5"/>
    <externalReference r:id="rId6"/>
    <externalReference r:id="rId7"/>
  </externalReferences>
  <definedNames>
    <definedName name="_xlnm.Print_Area" localSheetId="1">'ESTUDIO EC-FINANCIERO PROGRAMAS'!$A$1:$T$44</definedName>
    <definedName name="_xlnm.Print_Area" localSheetId="0">'PRESUPUESTO 2020'!$A$1:$F$2642</definedName>
    <definedName name="_xlnm.Print_Titles" localSheetId="0">'PRESUPUESTO 2020'!$1:$9</definedName>
  </definedNames>
  <calcPr fullCalcOnLoad="1"/>
</workbook>
</file>

<file path=xl/sharedStrings.xml><?xml version="1.0" encoding="utf-8"?>
<sst xmlns="http://schemas.openxmlformats.org/spreadsheetml/2006/main" count="2990" uniqueCount="610">
  <si>
    <t>DE LA UNIÓN EUROPEA (FEDER)</t>
  </si>
  <si>
    <t>PROGRAMA PRESUPUESTARIO 45215: GESTIÓN DE SISTEMA DE ABONA</t>
  </si>
  <si>
    <t>TOTAL PROGRAMA PRESUPUESTARIO 45215</t>
  </si>
  <si>
    <t>ESTUDIOS Y TRABAJOS TÉCNICOS  (SISTEMAS)</t>
  </si>
  <si>
    <t>GESTION CONTROL</t>
  </si>
  <si>
    <t>PROGRAMA PRESUPUESTARIO 45214: GESTION DE SISTEMAS DEL OESTE</t>
  </si>
  <si>
    <t>440.03</t>
  </si>
  <si>
    <t>440.12</t>
  </si>
  <si>
    <t>860.10</t>
  </si>
  <si>
    <t>ADQUISICIÓN DE ACCIONES Y PARTICIPACIONES FUERA DEL SECTOR PÚBLICO</t>
  </si>
  <si>
    <t>DE EMPRESAS NACIONALES</t>
  </si>
  <si>
    <t>PROGRAMA PRESUPUESTARIO 45211: GESTIÓN INFRAESTRUCTURA SISTEMA VALLE DE LA OROTAVA</t>
  </si>
  <si>
    <t>PROGRAMA PRESUPUESTARIO 45213: ABASTECIMIENTO URBANO DEL N.O.</t>
  </si>
  <si>
    <t>TOTAL PROGRAMA PRESUPUESTARIO 45213</t>
  </si>
  <si>
    <t>TOTAL PROGRAMA PRESUPUESTARIO 45214</t>
  </si>
  <si>
    <t>RESUMEN</t>
  </si>
  <si>
    <t>INGRESOS</t>
  </si>
  <si>
    <t>CORRIENTES</t>
  </si>
  <si>
    <t>CAPITAL</t>
  </si>
  <si>
    <t>GASTOS</t>
  </si>
  <si>
    <t>TOTALES</t>
  </si>
  <si>
    <t>DIFERENCIA</t>
  </si>
  <si>
    <t>INGRESOS - GASTOS</t>
  </si>
  <si>
    <t>221.24</t>
  </si>
  <si>
    <t>462.03</t>
  </si>
  <si>
    <t>SERVICIO DE INTERRUMPIBILIDAD ELECTRICA SISTEMA ADEJE ARONA</t>
  </si>
  <si>
    <t>440.00</t>
  </si>
  <si>
    <t>410.00</t>
  </si>
  <si>
    <t>400.00</t>
  </si>
  <si>
    <t>480.00</t>
  </si>
  <si>
    <t>490.00</t>
  </si>
  <si>
    <t>520.00</t>
  </si>
  <si>
    <t>750.80</t>
  </si>
  <si>
    <t>OTRAS TRANSFERENCIAS DE LA ADMÓN. GENERAL DE LA COMUNIDAD AUTÓNOMA</t>
  </si>
  <si>
    <t>ESTADO DE INGRESOS</t>
  </si>
  <si>
    <t>ESTADO DE GASTOS</t>
  </si>
  <si>
    <t>221.00</t>
  </si>
  <si>
    <t>INTERESES DE DEMORA  Y OTROS GASTOS FINANCIEROS</t>
  </si>
  <si>
    <t>A ENTES PÚBLICOS YSOCIEDADES MERCANTILES DE LA ENTIDAD LOCAL</t>
  </si>
  <si>
    <t>MOBILIARIO</t>
  </si>
  <si>
    <t>OTRAS INVERSIONES NUEVAS ASOCIADAS AL FUNCIONAMIENTO OPER.  DE LOS SERVICIOS</t>
  </si>
  <si>
    <t>MAQUINARIA, INSTALACIONES TÉCNICAS Y UTILLAJE</t>
  </si>
  <si>
    <t>OTRAS INVERSIONES DE REPOSICIÓN ASOCIADAS AL FUNCIONAMIENTO OPER.  DE LOS SERVICIOS</t>
  </si>
  <si>
    <t>GASTOS EN APLICACIONES INFORMÁTICAS</t>
  </si>
  <si>
    <t>A ENTES PÚBLICOS Y SOCIEDADES MERCANTILES DE LA ENTIDAD LOCAL</t>
  </si>
  <si>
    <t>TRANSF. DE CAPITAL A ENTES PÚBLICOS Y SOCIEDADES MERCANTILES DE LA ENTIDAD LOCAL</t>
  </si>
  <si>
    <t>A LA ADMINISTRACION GENERAL DE LA COMUNIDAD AUTÓNOMA</t>
  </si>
  <si>
    <t>PRESTAMOS A LARGO PLAZO</t>
  </si>
  <si>
    <t>TOTAL PROGRAMA PRESUPUESTARIO 45201</t>
  </si>
  <si>
    <t>TOTAL PROGRAMA PRESUPUESTARIO 45202</t>
  </si>
  <si>
    <t>CAPÍTULO III: TASAS, PRECIOS PÚBLICOS Y OTROS INGRESOS</t>
  </si>
  <si>
    <t>360.01</t>
  </si>
  <si>
    <t>360.02</t>
  </si>
  <si>
    <t>360.03</t>
  </si>
  <si>
    <t>OTRAS TASAS POR LA UTILIZACION PRIVATIVA DEL  D.P.</t>
  </si>
  <si>
    <t xml:space="preserve">PRECIOS PÚBLICOS </t>
  </si>
  <si>
    <t>REINTEGRO DE OPERACIONES CORRIENTES</t>
  </si>
  <si>
    <t>REINTEGRO DE AVALES</t>
  </si>
  <si>
    <t>391.90</t>
  </si>
  <si>
    <t>OTRAS MULTAS Y SANCIONES</t>
  </si>
  <si>
    <t>392.01</t>
  </si>
  <si>
    <t>TASAS POR LA REALIZACIÓN DE ACTIVIDADES DE COMPETENCIA LOCAL</t>
  </si>
  <si>
    <t>DE ORGANISMOS AUTÓNOMOS DE LA ENTIDAD LOCAL</t>
  </si>
  <si>
    <t>DE  LA ADMINISTRACIÓN DEL ESTADO</t>
  </si>
  <si>
    <t>420.90</t>
  </si>
  <si>
    <t>OTRAS TRANSFERENCIAS CORRIENTES DE LA ADMINISTRACIÓN GENERAL DEL ESTADO</t>
  </si>
  <si>
    <t xml:space="preserve">TRANSFERENCIAS CORRIENTES DE ORGANISMOS AUTÓNOMOS DE LA ENTIDAD LOCAL </t>
  </si>
  <si>
    <t>DE ENTES PÚBLICOS Y SOCIEDADES MERCANTILES DE LA ENTIDAD LOCAL</t>
  </si>
  <si>
    <t>DE ENTES PÚBLICOS</t>
  </si>
  <si>
    <t>DE SOCIEDADES MERCANTILES</t>
  </si>
  <si>
    <t>450.01</t>
  </si>
  <si>
    <t>450.50</t>
  </si>
  <si>
    <t>DE LA ADMINISTRACIÓN DEL ESTADO</t>
  </si>
  <si>
    <t>REINT. PRÉSTAMOS CONCEDIDOS FUERA SECT. PÚBLICO A CORTO PLAZO</t>
  </si>
  <si>
    <t>REINT. PRÉSTAMOS CONCEDIDOS FUERA SECT. PÚBLICO A LARGO PLAZO</t>
  </si>
  <si>
    <t>870.00</t>
  </si>
  <si>
    <t>870.10</t>
  </si>
  <si>
    <t>REMANENTE DE TESORERÍA</t>
  </si>
  <si>
    <t>PARA GASTOS GENERALES</t>
  </si>
  <si>
    <t>PARA GASTOS CON FINANCIACIÓN AFECTADA</t>
  </si>
  <si>
    <t>CAPÍTULO VI: ENAJENACIÓN DE INVERSIONES REALES</t>
  </si>
  <si>
    <t>462.09</t>
  </si>
  <si>
    <t xml:space="preserve">REINTEGROS POR OPERACIONES DE CAPITAL </t>
  </si>
  <si>
    <t>DE EJERCICIOS CERRADOS</t>
  </si>
  <si>
    <t>OTROS REINTEGROS DE OPERACIONES CORRIENTES ( DE EJERCICIOS CERRADOS)</t>
  </si>
  <si>
    <t>221.30</t>
  </si>
  <si>
    <t>227.30</t>
  </si>
  <si>
    <t>ENERGÍA ELÉCTRICA CONVENIO SANEMIENTO VALLE DE GUIMAR</t>
  </si>
  <si>
    <t>COMUNICACIONES CONVENIO SANEAMIENTO VALLE DE GUIMAR</t>
  </si>
  <si>
    <t>TRAB. REAL. OTRAS EMPRESAS CONVENIO SANEAMIENTO VALLE DE GUIMAR</t>
  </si>
  <si>
    <t>TOTAL PROGRAMA PRESUPUESTARIO 45212</t>
  </si>
  <si>
    <t>222.30</t>
  </si>
  <si>
    <t>225.30</t>
  </si>
  <si>
    <t>TASAS P.I.R.S. CONVENIO SANEAMIENTO DEL VALLE DE GUIMAR</t>
  </si>
  <si>
    <t>226.99</t>
  </si>
  <si>
    <t>160.03</t>
  </si>
  <si>
    <t>CÁNONES</t>
  </si>
  <si>
    <t>221.06</t>
  </si>
  <si>
    <t>PRODUCTOS FARMACÉUTICOS Y MATERIAL SANITARIO</t>
  </si>
  <si>
    <t>SUMINISTRO DE REPUESTOS DE MAQUINARIA, UTILLAJE Y ELEMENTOS DE TRANSPORTE</t>
  </si>
  <si>
    <t>SERVICIOS DE TELECOMUNICACIONES</t>
  </si>
  <si>
    <t>225.00</t>
  </si>
  <si>
    <t>225.01</t>
  </si>
  <si>
    <t>TRIBUTOS DE LAS COMUNIDADES AUTÓNOMAS</t>
  </si>
  <si>
    <t>225.02</t>
  </si>
  <si>
    <t>TRIBUTOS DE LAS ENTIDADES LOCALES</t>
  </si>
  <si>
    <t>TRIBUTOS ESTATALES</t>
  </si>
  <si>
    <t>TRABAJOS REALIZADOS POR OTRAS EMPRESAS Y PROFESIONALES</t>
  </si>
  <si>
    <t>227.99</t>
  </si>
  <si>
    <t>OTROS TRABAJOS REALIZADOS POR OTRAS EMPRESAS Y PROFESIONALES</t>
  </si>
  <si>
    <t>227.00</t>
  </si>
  <si>
    <t>LIMPIEZA Y ASEO</t>
  </si>
  <si>
    <t>227.06</t>
  </si>
  <si>
    <t>ESTUDIOS Y TRABAJOS TÉCNICOS</t>
  </si>
  <si>
    <t>227.08</t>
  </si>
  <si>
    <t>SERVICIOS DE RECAUDACIÓN A FAVOR DE LA ENTIDAD</t>
  </si>
  <si>
    <t>LOCOMOCIÓN</t>
  </si>
  <si>
    <t>230.00</t>
  </si>
  <si>
    <t>DE LOS MIEMBROS DE LOS ORGANOS DE GOBIERNO</t>
  </si>
  <si>
    <t>325.00</t>
  </si>
  <si>
    <t>349.00</t>
  </si>
  <si>
    <t>SERVICIOS DE CARÁCTER GENERAL. OTROS PRECIOS PUBLICOS</t>
  </si>
  <si>
    <t>380.00</t>
  </si>
  <si>
    <t>FONDO DE CONTINGENCIA</t>
  </si>
  <si>
    <t xml:space="preserve">RESUMEN DEL PRESUPUESTO </t>
  </si>
  <si>
    <t>POR PROGRAMAS</t>
  </si>
  <si>
    <t>389.00</t>
  </si>
  <si>
    <t>393.00</t>
  </si>
  <si>
    <t>399.00</t>
  </si>
  <si>
    <t>339.01</t>
  </si>
  <si>
    <t>339.02</t>
  </si>
  <si>
    <t>OTRAS TRANSFERENCIAS INCONDICIONADAS DELA ADM GRAL COMUNIDAD AUTONOMA</t>
  </si>
  <si>
    <t>230.10</t>
  </si>
  <si>
    <t>230.20</t>
  </si>
  <si>
    <t>DEL PERSONAL DIRECTIVO</t>
  </si>
  <si>
    <t>DEL PERSONAL NO DIRECTIVO</t>
  </si>
  <si>
    <t>231.00</t>
  </si>
  <si>
    <t>231.10</t>
  </si>
  <si>
    <t>231.20</t>
  </si>
  <si>
    <t>GASTOS DE PUBLICACIONES</t>
  </si>
  <si>
    <t xml:space="preserve">GASTOS DE EDICIÓN Y PUBLICACIÓN </t>
  </si>
  <si>
    <t>CANON DE CONTROL DE VERTIDOS</t>
  </si>
  <si>
    <t>INGRESOS SALTO HIDROLÉCTRICO LA GUANCHA</t>
  </si>
  <si>
    <t>INGRESOS SALTO HIDROLÉCTRICO EL REVENTÓN</t>
  </si>
  <si>
    <t>CANON DE UTILIZACIÓN DE BIENES DEL DOMINIO PÚBLICO HIDRÁULICO</t>
  </si>
  <si>
    <t>161.03</t>
  </si>
  <si>
    <t>ARRENDAMIENTOS Y CÁNONES</t>
  </si>
  <si>
    <t>DE EMPRESAS PRIVADAS</t>
  </si>
  <si>
    <t>470</t>
  </si>
  <si>
    <t>DE FAMILIAS E INSTITUCIONES SIN FINES DE LUCRO</t>
  </si>
  <si>
    <t>DE AYUNTAMIENTOS</t>
  </si>
  <si>
    <t>462.06</t>
  </si>
  <si>
    <t>recursos para gastos de personal (no se conoce el desglose)</t>
  </si>
  <si>
    <t>para gastos en bienes y servicios corrientes (no se conoce el desglose)</t>
  </si>
  <si>
    <t>para otros gastos en operaciones corrientes (no se conoce el desglose)</t>
  </si>
  <si>
    <t>161.07</t>
  </si>
  <si>
    <t>DENOMINACIÓN</t>
  </si>
  <si>
    <t>CONSIGNACIÓN</t>
  </si>
  <si>
    <t>(EUROS)</t>
  </si>
  <si>
    <t>VENTAS</t>
  </si>
  <si>
    <t>120.06</t>
  </si>
  <si>
    <t>120.07</t>
  </si>
  <si>
    <t>120.09</t>
  </si>
  <si>
    <t>TRIENIOS</t>
  </si>
  <si>
    <t>OTRAS RETRIBUCIONES BÁSICAS</t>
  </si>
  <si>
    <t>127.00</t>
  </si>
  <si>
    <t>CONTRIBUCIONES A PLANES Y FONDOS DE PENSIONES</t>
  </si>
  <si>
    <t>130.02</t>
  </si>
  <si>
    <t>HORAS EXTRAORDINARIAS</t>
  </si>
  <si>
    <t>131.00</t>
  </si>
  <si>
    <t>LABORAL  TEMPORAL</t>
  </si>
  <si>
    <t>132.00</t>
  </si>
  <si>
    <t>132.01</t>
  </si>
  <si>
    <t>LABORAL FIJO E INTERINO</t>
  </si>
  <si>
    <t>LABORAL TEMPORAL</t>
  </si>
  <si>
    <t>147.00</t>
  </si>
  <si>
    <t>143.00</t>
  </si>
  <si>
    <t>GRATIFICACIONES</t>
  </si>
  <si>
    <t>RETRIBUCIONES EN ESPECIE</t>
  </si>
  <si>
    <t>PRODUCTIVIDAD</t>
  </si>
  <si>
    <t>RETRIBUCIONES BÁSICAS</t>
  </si>
  <si>
    <t>RETRIBUCIONES COMPLEMENTARIAS</t>
  </si>
  <si>
    <t>121.01</t>
  </si>
  <si>
    <t>223.00</t>
  </si>
  <si>
    <t>224.00</t>
  </si>
  <si>
    <t>233.00</t>
  </si>
  <si>
    <t>240.00</t>
  </si>
  <si>
    <t>121.03</t>
  </si>
  <si>
    <t>COMPLEMENTO DE DESTINO</t>
  </si>
  <si>
    <t>COMPLEMENTO ESPECÍFICO</t>
  </si>
  <si>
    <t>OTROS COMPLEMENTOS</t>
  </si>
  <si>
    <t>137.00</t>
  </si>
  <si>
    <t>RETRIBUCIONES PERSONAL LABORAL DE CONVENIOS</t>
  </si>
  <si>
    <t>PERSONAL LABORAL DE CONVENIOS</t>
  </si>
  <si>
    <t>CUOTAS, PRESTACIONES Y GASTOS SOCIALES A CARGO DEL EMPLEADOR</t>
  </si>
  <si>
    <t>SEGURIDAD SOCIAL OTRO PERSONAL (DE CONVENIOS)</t>
  </si>
  <si>
    <t>160.08</t>
  </si>
  <si>
    <t>ASISTENCIA MÉDICO-FARMACÉUTICA</t>
  </si>
  <si>
    <t>160.09</t>
  </si>
  <si>
    <t>OTRAS CUOTAS</t>
  </si>
  <si>
    <t>GASTOS SOCIALES DEL PERSONAL</t>
  </si>
  <si>
    <t xml:space="preserve">FORMACIÓN Y PERFECCIONAMIENTO DEL PERSONAL </t>
  </si>
  <si>
    <t>TRANSPORTES DEL PERSONAL</t>
  </si>
  <si>
    <t>SEGUROS DEL PERSONAL</t>
  </si>
  <si>
    <t xml:space="preserve">SUBSIDIO DE ESTUDIOS </t>
  </si>
  <si>
    <t>OTROS GASTOS SOCIALES</t>
  </si>
  <si>
    <t>164.00</t>
  </si>
  <si>
    <t>COMPLEMENTO FAMILIAR</t>
  </si>
  <si>
    <t>CLASIFICACIÓN ECONÓMICA  según Orden ORDEN EHA/3565/2008, de 3 de diciembre</t>
  </si>
  <si>
    <t>PROGRAMA PRESUPUESTARIO 45203: ABASTECIMIENTO URBANO</t>
  </si>
  <si>
    <t>VENTAS POR TRANSACCIONES</t>
  </si>
  <si>
    <t>TASAS</t>
  </si>
  <si>
    <t>OTROS INGRESOS</t>
  </si>
  <si>
    <t>RECARGO DE APREMIO</t>
  </si>
  <si>
    <t>INTERESES DE DEMORA</t>
  </si>
  <si>
    <t>OTROS INGRESOS DIVERSOS</t>
  </si>
  <si>
    <t>TOTAL CAPÍTULO III</t>
  </si>
  <si>
    <t>CAPÍTULO IV:TRANSFERENCIAS CORRIENTES</t>
  </si>
  <si>
    <t>DE LA ADMÓN. GENERAL DE LA ENTIDAD LOCAL</t>
  </si>
  <si>
    <t>OTRAS TRANSFERENCIAS</t>
  </si>
  <si>
    <t>DE LA ADMINISTRACIÓN GENERAL DEL ESTADO</t>
  </si>
  <si>
    <t>DE COMUNIDADES AUTÓNOMAS</t>
  </si>
  <si>
    <t>DE LA ADMÓN. GENERAL DE LA COMUNIDAD AUTÓNOMA</t>
  </si>
  <si>
    <t>DE ENTIDADES LOCALES</t>
  </si>
  <si>
    <t>462.00</t>
  </si>
  <si>
    <t>TOTAL CAPÍTULO IV</t>
  </si>
  <si>
    <t>CAPÍTULO V: INGRESOS PATRIMONIALES</t>
  </si>
  <si>
    <t>INTERESES DE DEPÓSITOS</t>
  </si>
  <si>
    <t>TOTAL CAPÍTULO V</t>
  </si>
  <si>
    <t>CAPITULO VII: TRANSFERENCIAS DE CAPITAL</t>
  </si>
  <si>
    <t>DEL EXTERIOR</t>
  </si>
  <si>
    <t>DE LA UNIÓN EUROPEA</t>
  </si>
  <si>
    <t>TOTAL CAPÍTULO VII</t>
  </si>
  <si>
    <t>CAPÍTULO VIII: ACTIVOS FINANCIEROS</t>
  </si>
  <si>
    <t>REINT. PRÉSTAMOS CONCEDIDOS FUERA SECT. PÚBLICO</t>
  </si>
  <si>
    <t>TOTAL CAPÍTULO VIII</t>
  </si>
  <si>
    <t>TOTAL PRESUPUESTO DE INGRESOS</t>
  </si>
  <si>
    <t>CAPÍTULO I: GASTOS DE PERSONAL</t>
  </si>
  <si>
    <t>FUNCIONARIOS</t>
  </si>
  <si>
    <t>PERSONAL LABORAL</t>
  </si>
  <si>
    <t>OTRO PERSONAL</t>
  </si>
  <si>
    <t>CUOTAS SOCIALES</t>
  </si>
  <si>
    <t>160.01</t>
  </si>
  <si>
    <t>PRESTACIONES SOCIALES</t>
  </si>
  <si>
    <t>TOTAL CAPÍTULO I</t>
  </si>
  <si>
    <t>CAPÍTULO II: GASTOS EN BIENES CORRIENTES Y SERVICIOS</t>
  </si>
  <si>
    <t>EDIFICIOS Y OTRAS CONSTRUCCIONES</t>
  </si>
  <si>
    <t>MATERIAL DE TRANSPORTE</t>
  </si>
  <si>
    <t>EQUIPOS PARA PROCESOS DE INFORMACIÓN</t>
  </si>
  <si>
    <t>REPARACIONES, MANTENIMIENTO Y CONSERVACIÓN</t>
  </si>
  <si>
    <t>MATERIAL, SUMINISTROS Y OTROS</t>
  </si>
  <si>
    <t>MATERIAL DE OFICINA</t>
  </si>
  <si>
    <t>220.02</t>
  </si>
  <si>
    <t>SUMINISTROS</t>
  </si>
  <si>
    <t>221.01</t>
  </si>
  <si>
    <t>221.03</t>
  </si>
  <si>
    <t>221.08</t>
  </si>
  <si>
    <t>COMUNICACIONES</t>
  </si>
  <si>
    <t>TRANSPORTES</t>
  </si>
  <si>
    <t>PRIMAS DE SEGURO</t>
  </si>
  <si>
    <t>TRIBUTOS</t>
  </si>
  <si>
    <t>GASTOS DIVERSOS</t>
  </si>
  <si>
    <t>DIETAS</t>
  </si>
  <si>
    <t>OTRAS INDEMNIZACIONES</t>
  </si>
  <si>
    <t>470.01</t>
  </si>
  <si>
    <t>470.02</t>
  </si>
  <si>
    <t>TOTAL CAPÍTULO II</t>
  </si>
  <si>
    <t>CAPÍTULO III: GASTOS FINANCIEROS</t>
  </si>
  <si>
    <t>CAPÍTULO IV: TRANSFERENCIAS CORRIENTES</t>
  </si>
  <si>
    <t>A ENTIDADES LOCALES</t>
  </si>
  <si>
    <t>A AYUNTAMIENTOS</t>
  </si>
  <si>
    <t>A FAMILIAS E INSTITUC. SIN FINES DE LUCRO</t>
  </si>
  <si>
    <t>CAPÍTULO VI: INVERSIONES REALES</t>
  </si>
  <si>
    <t>TERRENOS Y BIENES NATURALES</t>
  </si>
  <si>
    <t>PROYECTOS COMPLEJOS</t>
  </si>
  <si>
    <t>INV.REPOSICIÓN ASOCIADA AL FUNCION. OPER. DE LOS SERVICIOS</t>
  </si>
  <si>
    <t>TOTAL CAPÍTULO VI</t>
  </si>
  <si>
    <t>CAPÍTULO VII: TRANSFERENCIAS DE CAPITAL</t>
  </si>
  <si>
    <t>A COMUNIDADES AUTÓNOMAS</t>
  </si>
  <si>
    <t>PROGRAMA PRESUPUESTARIO 45202: GESTIÓN DE LA INFRAESTRUCTURA HIDRÁULICA</t>
  </si>
  <si>
    <t>TOTAL PROGRAMA PRESUPUESTARIO 45203</t>
  </si>
  <si>
    <t>PROGRAMA PRESUPUESTARIO 45204: DEPURACIÓN Y REUTILIZACIÓN</t>
  </si>
  <si>
    <t>TOTAL PROGRAMA PRESUPUESTARIO 45204</t>
  </si>
  <si>
    <t>PROGRAMA PRESUPUESTARIO 45205: DESALACIÓN</t>
  </si>
  <si>
    <t>TOTAL PROGRAMA PRESUPUESTARIO 45205</t>
  </si>
  <si>
    <t>PROGRAMA PRESUPUESTARIO 45206: APROVECHAMIENTOS HIDROELÉCTRICOS</t>
  </si>
  <si>
    <t>TOTAL PROGRAMA PRESUPUESTARIO 45206</t>
  </si>
  <si>
    <t>PROGRAMA PRESUPUESTARIO 45207: OTRAS OBRAS HIDRÁULICAS</t>
  </si>
  <si>
    <t>TOTAL PROGRAMA PRESUPUESTARIO 45207</t>
  </si>
  <si>
    <t>PROGRAMA PRESUPUESTARIO 45208: GESTIÓN INFRAESTRUCTURA SISTEMA ADEJE - ARONA</t>
  </si>
  <si>
    <t>TOTAL PROGRAMA PRESUPUESTARIO 45208</t>
  </si>
  <si>
    <t>TOTAL PROGRAMA PRESUPUESTARIO 45209</t>
  </si>
  <si>
    <t>PROGRAMA PRESUPUESTARIO 45210: GESTIÓN INFRAESTRUCTURA SISTEMA SANEAMIENTO DEL N.E.</t>
  </si>
  <si>
    <t>TOTAL PROGRAMA PRESUPUESTARIO 45210</t>
  </si>
  <si>
    <t>TOTAL PROGRAMA PRESUPUESTARIO 45211</t>
  </si>
  <si>
    <t>PROGRAMA PRESUPUESTARIO 45209: CONVENIO OBRAS HIDRÁULICAS DE INTERÉS GENERAL DE LA NACIÓN</t>
  </si>
  <si>
    <t>A EMPRESAS PRIVADAS</t>
  </si>
  <si>
    <t>A FAMILIAS E INSTITUCIONES SIN FINES DE LUCRO</t>
  </si>
  <si>
    <t>CONCESIÓN DE PRÉSTAMOS FUERA S. PÚBLICO</t>
  </si>
  <si>
    <t>PRÉSTAMOS A CORTO PLAZO</t>
  </si>
  <si>
    <t xml:space="preserve">TOTAL CAPITULO VIII </t>
  </si>
  <si>
    <t xml:space="preserve"> TOTAL PRESUPUESTO DE GASTOS </t>
  </si>
  <si>
    <t>INDEMNIZACIONES POR RAZÓN DEL SERVICO</t>
  </si>
  <si>
    <t>INV. NUEVA EN INFRAEST. Y BIENES DESTINADOS AL USO GRAL.</t>
  </si>
  <si>
    <t>INV. NUEVA ASOCIADA AL FUNCION. OPER. DE LOS SERVICIOS</t>
  </si>
  <si>
    <t>A LA ADMON. GENERAL DE LA ENTIDAD LOCAL</t>
  </si>
  <si>
    <t xml:space="preserve">EDIFICIOS Y OTRAS CONSTRUCCIONES </t>
  </si>
  <si>
    <t>INCENTIVOS AL RENDIMIENTO</t>
  </si>
  <si>
    <t>TOTAL PROGRAMAS PRESUPUESTARIOS DE GASTOS</t>
  </si>
  <si>
    <t>47</t>
  </si>
  <si>
    <t>48</t>
  </si>
  <si>
    <t>49</t>
  </si>
  <si>
    <t>121.00</t>
  </si>
  <si>
    <t>122.00</t>
  </si>
  <si>
    <t>130.00</t>
  </si>
  <si>
    <t>130.01</t>
  </si>
  <si>
    <t>150.00</t>
  </si>
  <si>
    <t>150.01</t>
  </si>
  <si>
    <t>151.00</t>
  </si>
  <si>
    <t>151.01</t>
  </si>
  <si>
    <t>PRODUCTIVIDAD PERSONAL FUNCIONARIO</t>
  </si>
  <si>
    <t>PRODUCTIVIDAD PERSONAL LABORAL</t>
  </si>
  <si>
    <t>GRATIFICACIONES PERSONAL FUNCIONARIO</t>
  </si>
  <si>
    <t>GRATIFICACIONES PERSONAL LABORAL</t>
  </si>
  <si>
    <t>160.02</t>
  </si>
  <si>
    <t>SEGURIDAD SOCIAL PERSONAL FUNCIONARIO</t>
  </si>
  <si>
    <t>SEGURIDAD SOCIAL PERSONAL LABORAL</t>
  </si>
  <si>
    <t>161.02</t>
  </si>
  <si>
    <t>INDEMNIZ. JUBILACIONES ANTICIPADAS PERSONAL FUNCIONARIO</t>
  </si>
  <si>
    <t>PENSIONES EXCEPCIONALES</t>
  </si>
  <si>
    <t>INDEMNIZ. JUBILACIONES ANTICIPADAS PERSONAL LABORAL</t>
  </si>
  <si>
    <t>161.04</t>
  </si>
  <si>
    <t>161.05</t>
  </si>
  <si>
    <t>PENSIONES A CARGO DE LA ENTIDAD</t>
  </si>
  <si>
    <t>ASISTENCIA MÉDICO-FARMACÉUTICA A PENSIONISTAS</t>
  </si>
  <si>
    <t>161.09</t>
  </si>
  <si>
    <t>OTRAS PRESTACIONES SOCIALES</t>
  </si>
  <si>
    <t>162.00</t>
  </si>
  <si>
    <t>162.02</t>
  </si>
  <si>
    <t>162.05</t>
  </si>
  <si>
    <t>162.06</t>
  </si>
  <si>
    <t>162.09</t>
  </si>
  <si>
    <t>220.00</t>
  </si>
  <si>
    <t>220.01</t>
  </si>
  <si>
    <t>ENERGÍA ELÉCTRICA CONVENIO CANAL DEL NORTE</t>
  </si>
  <si>
    <t>MATERIAL ORDINARIO NO INVENTARIABLE</t>
  </si>
  <si>
    <t>PRENSA, REVISTAS, LIBROS Y OTRAS PUBLICACIONES</t>
  </si>
  <si>
    <t>MATERIAL INFORMÁTICO NO INVENTARIABLE</t>
  </si>
  <si>
    <t>221.11</t>
  </si>
  <si>
    <t>221.99</t>
  </si>
  <si>
    <t>ENERGÍA ELÉCTRICA</t>
  </si>
  <si>
    <t>AGUA</t>
  </si>
  <si>
    <t>101.00</t>
  </si>
  <si>
    <t>RETRIBUCIONES  BÁSICAS Y OTRAS REMUNERACIONES DE PERSONAL DIRECTIVO</t>
  </si>
  <si>
    <t>ORGANOS DE GOBIERNO Y PERSONAL DIRECTIVO</t>
  </si>
  <si>
    <t xml:space="preserve">RETRIBUCIONES BÁSICAS </t>
  </si>
  <si>
    <t>221.12</t>
  </si>
  <si>
    <t>SUMINISTRO DE MATERIAL ELECTRÓNICO, ELECTRICO Y DE TELECOMUNICACIONES</t>
  </si>
  <si>
    <t>222.01</t>
  </si>
  <si>
    <t>POSTALES</t>
  </si>
  <si>
    <t>226.01</t>
  </si>
  <si>
    <t xml:space="preserve">ATENCIONS PROTOCOLARIAS Y REPRESENTATIVAS </t>
  </si>
  <si>
    <t>OTROS GASTOS DIVERSOS</t>
  </si>
  <si>
    <t>CAPÍTULO V: FONDO DE CONTINGENCIA Y OTROS IMPREVISTOS</t>
  </si>
  <si>
    <t>DOTACIÓN AL FONDO DE CONTINGENCIA DE EJECUCIÓN PRESUPUESTARIA</t>
  </si>
  <si>
    <t>FONDO DE CONTINGENCIA DE EJECUCIÓN PRESUPUESTARIA. ARTÍCULO 31 LO 2/2012</t>
  </si>
  <si>
    <t xml:space="preserve">OTROS GASTOS DIVERSOS </t>
  </si>
  <si>
    <t>650.00</t>
  </si>
  <si>
    <t>650.50</t>
  </si>
  <si>
    <t>GASTOS EN INVERSIONES GESTIONADAS PARA O. E. P. (FINANCIADAS POR NO DESTINATARIOS)</t>
  </si>
  <si>
    <t>GASTOS EN INVERSIONES GESTIONADAS PARA O. E. P. (FINANCIADAS POR DESTINATARIOS)</t>
  </si>
  <si>
    <t>462.12</t>
  </si>
  <si>
    <t>COMBUSTIBLES Y CARBURANTES</t>
  </si>
  <si>
    <t>HERRAMIENTAS NO INVENTARIABLES</t>
  </si>
  <si>
    <t>OTROS SUMINISTROS</t>
  </si>
  <si>
    <t>OTROS GASTOS FINANCIEROS</t>
  </si>
  <si>
    <t>TRANSFERENCIAS A FUNDACIONES</t>
  </si>
  <si>
    <t>INVERSIONES EN TERRENOS</t>
  </si>
  <si>
    <t>OTRA INVERSIÓN NUEVA INFRAEST. Y BB. DESTINADOS AL USO GRAL.</t>
  </si>
  <si>
    <t>OTRA INVERSIÓN REPOS.  INFRAEST. Y BB. DESTINADOS AL USO GRAL.</t>
  </si>
  <si>
    <t>INV. DE REPOSICIÓN EN INFRAEST. Y BB. DESTINADOS AL USO GRAL.</t>
  </si>
  <si>
    <t>GASTOS EN INVERSIONES DE CARÁCTER INMATERIAL</t>
  </si>
  <si>
    <t>A OO.AA. COMERC., INDUST., FINANC. O ANAL. DE LA ENTIDAD LOCAL</t>
  </si>
  <si>
    <t>TRANSFERENCIAS DE CAPITAL A BALTEN</t>
  </si>
  <si>
    <t>PENDIENTE corriente</t>
  </si>
  <si>
    <t>AUXILIOS A LA INIC. PRIVADA PARA OBRAS HIDRÁULICAS</t>
  </si>
  <si>
    <t>TRANSF. DE CAPITAL A FAMILIAS E INSTITUC. SIN FINES DE LUCRO</t>
  </si>
  <si>
    <t>ARREND. TERRENOS Y BIENES NATURALES</t>
  </si>
  <si>
    <t>ARREND. EDIFICIOS Y OTRAS CONSTRUCCIONES</t>
  </si>
  <si>
    <t>ARREND. MAQUINARIA, INSTALACIONES Y UTILLAJE</t>
  </si>
  <si>
    <t>ARREND. MATERIAL DE TRANSPORTE</t>
  </si>
  <si>
    <t>ARREND. MOBILIARIO Y ENSERES</t>
  </si>
  <si>
    <t>ARREND. EQUIPOS PARA PROCESOS DE INFORMACIÓN</t>
  </si>
  <si>
    <t>ARREND. OTRO INMOVILIZADO MATERIAL</t>
  </si>
  <si>
    <t>REP. INFRAESTRUCTURA Y BIENES NATURALES</t>
  </si>
  <si>
    <t>REP. EDIFICIOS Y OTRAS CONSTRUCCIONES</t>
  </si>
  <si>
    <t>REP. MAQUINARIA , INSTALACIONES Y UTILLAJE</t>
  </si>
  <si>
    <t>REP. MATERIAL DE TRANSPORTE</t>
  </si>
  <si>
    <t>REP. MOBILIARIO Y ENSERES</t>
  </si>
  <si>
    <t>REP. EQUIPAMIENTO PARA PROCESOS DE INFORMACIÓN</t>
  </si>
  <si>
    <t>REP. OTRO INMOVILIZADO MATERIAL</t>
  </si>
  <si>
    <t>222.00</t>
  </si>
  <si>
    <t>FUNCIONARIOS. RETRIBUCIONES EN ESPECIE</t>
  </si>
  <si>
    <t>LABORAL FIJO E INTERINO. RETRIBUCIONES BÁSICAS</t>
  </si>
  <si>
    <t>LABORAL FIJO E INTERINO. OTRAS REMUNERACIONES</t>
  </si>
  <si>
    <t>221.04</t>
  </si>
  <si>
    <t>VESTUARIO</t>
  </si>
  <si>
    <t>226.02</t>
  </si>
  <si>
    <t>PUBLICIDAD Y PROPAGANDA</t>
  </si>
  <si>
    <t>226.03</t>
  </si>
  <si>
    <t>PUBLICACION EN DIARIOS OFICIALES</t>
  </si>
  <si>
    <t>226.04</t>
  </si>
  <si>
    <t>226.06</t>
  </si>
  <si>
    <t>JURÍDICOS, CONTENCIOSOS</t>
  </si>
  <si>
    <t>REUNIONES CONFERENCIAS Y CURSOS</t>
  </si>
  <si>
    <t>PROGRAMAS</t>
  </si>
  <si>
    <t>TOTAL</t>
  </si>
  <si>
    <t>Funcionam. CIATFE</t>
  </si>
  <si>
    <t>Gestión Infraestruct.</t>
  </si>
  <si>
    <t>Abastecim. Urbano</t>
  </si>
  <si>
    <t>Depuración y reutiliz.</t>
  </si>
  <si>
    <t>Desalación</t>
  </si>
  <si>
    <t>Aprovech. hidroelect.</t>
  </si>
  <si>
    <t>Otras obras hidráulicas</t>
  </si>
  <si>
    <t>Sistema Adeje-Arona</t>
  </si>
  <si>
    <t>Convenio O.I.G.</t>
  </si>
  <si>
    <t>Sistema NE</t>
  </si>
  <si>
    <t>Sistema La Orotava</t>
  </si>
  <si>
    <t>Saneamiento Valle Güímar</t>
  </si>
  <si>
    <t>Abast. Urbano NO</t>
  </si>
  <si>
    <t>INGRESOS CORRIENTES</t>
  </si>
  <si>
    <t>Cap. III</t>
  </si>
  <si>
    <t>Tasas y otros ingresos</t>
  </si>
  <si>
    <t>Cap. IV</t>
  </si>
  <si>
    <t>Transferencias corrientes</t>
  </si>
  <si>
    <t>Cap. V</t>
  </si>
  <si>
    <t>Ingresos patrimoniales</t>
  </si>
  <si>
    <t>GASTOS CORRIENTES</t>
  </si>
  <si>
    <t>Cap. I</t>
  </si>
  <si>
    <t>Gastos de personal</t>
  </si>
  <si>
    <t>Cap. II</t>
  </si>
  <si>
    <t>Gastos en bb. corrientes y ss.</t>
  </si>
  <si>
    <t>Gastos financieros</t>
  </si>
  <si>
    <t>AHORRO BRUTO (Ingresos-Gastos)</t>
  </si>
  <si>
    <t>INGRESOS DE CAPITAL</t>
  </si>
  <si>
    <t>Cap. VI</t>
  </si>
  <si>
    <t>Enajen. Inversiones Reales</t>
  </si>
  <si>
    <t>Cap. VII</t>
  </si>
  <si>
    <t>Transferencias de capital</t>
  </si>
  <si>
    <t>Cap. VIII</t>
  </si>
  <si>
    <t>Activos financieros</t>
  </si>
  <si>
    <t>GASTOS DE CAPITAL</t>
  </si>
  <si>
    <t>Inversiones reales</t>
  </si>
  <si>
    <t>ING CAP - GAST CAP</t>
  </si>
  <si>
    <t>Suma Ingresos</t>
  </si>
  <si>
    <t>Suma Gastos</t>
  </si>
  <si>
    <t>Gastos de gestión y control REAL IMPUTADOS A PROGRAMAS</t>
  </si>
  <si>
    <t>222.32</t>
  </si>
  <si>
    <t>TOTAL INGRESOS</t>
  </si>
  <si>
    <t>TASAS, PRECIOS PÚBLICOS Y OTROS INGRESOS</t>
  </si>
  <si>
    <t>III</t>
  </si>
  <si>
    <t>TRANSFERENCIAS CORRIENTES</t>
  </si>
  <si>
    <t>IV</t>
  </si>
  <si>
    <t>INGRESOS PATRIMONIALES</t>
  </si>
  <si>
    <t>ENAJENACIÓN DE INVERSIONES REALES</t>
  </si>
  <si>
    <t>TRANSFERENCIAS DE CAPITAL</t>
  </si>
  <si>
    <t>ACTIVOS FINANCIEROS</t>
  </si>
  <si>
    <t>V</t>
  </si>
  <si>
    <t>VI</t>
  </si>
  <si>
    <t>VII</t>
  </si>
  <si>
    <t>VIII</t>
  </si>
  <si>
    <t xml:space="preserve">TOTAL INGRESOS </t>
  </si>
  <si>
    <t>TOTAL GASTOS</t>
  </si>
  <si>
    <t>GASTOS DE PERSONAL</t>
  </si>
  <si>
    <t>GASTOS EN BIENES CORRIENTES Y SERVICIOS</t>
  </si>
  <si>
    <t>I</t>
  </si>
  <si>
    <t>II</t>
  </si>
  <si>
    <t>GASTOS FINANCIEROS</t>
  </si>
  <si>
    <t xml:space="preserve"> INVERSIONES REALES</t>
  </si>
  <si>
    <t xml:space="preserve"> ACTIVOS FINANCIEROS</t>
  </si>
  <si>
    <t>(%)</t>
  </si>
  <si>
    <t>RESUMEN DEL PRESUPUESTO</t>
  </si>
  <si>
    <t>POR CAPÍTULOS</t>
  </si>
  <si>
    <t>CAPÍTULOS</t>
  </si>
  <si>
    <t>INVERSIONES GESTIONADAS PARA OTROS ENTES PÚBLICOS</t>
  </si>
  <si>
    <t>440.09</t>
  </si>
  <si>
    <t xml:space="preserve">SERVICIOS DE TELECOMUNICACIONES </t>
  </si>
  <si>
    <t xml:space="preserve">TASAS POR EXPEDICIÓN DE DOCUMENTOS </t>
  </si>
  <si>
    <t>AHORRO BRUTO: INGRESOS CORRIENTES - GASTOS CORRIENTES</t>
  </si>
  <si>
    <t>INGRESOS DE CAPITAL - GASTOS DE CAPITAL</t>
  </si>
  <si>
    <t>PROGRAMA PRESUPUESTARIO 45201: FUNCIONAMIENTO DEL CONSEJO INSULAR DE AGUAS</t>
  </si>
  <si>
    <t>440.13</t>
  </si>
  <si>
    <t>TRANSFERENCIAS CORRIENTES CONVENIOS SUSCRITOS EN MATERIA DE EMPLEO Y DESARROLLO LOCAL</t>
  </si>
  <si>
    <t>462.19</t>
  </si>
  <si>
    <t>120.00</t>
  </si>
  <si>
    <t>Sueldos del Grupo A1</t>
  </si>
  <si>
    <t>120.01</t>
  </si>
  <si>
    <t>Sueldos del Grupo A2</t>
  </si>
  <si>
    <t>120.02</t>
  </si>
  <si>
    <t>Sueldos del Grupo B</t>
  </si>
  <si>
    <t>120.03</t>
  </si>
  <si>
    <t>Sueldos del Grupo C1</t>
  </si>
  <si>
    <t>120.04</t>
  </si>
  <si>
    <t>Sueldos del Grupo C2</t>
  </si>
  <si>
    <t>120.05</t>
  </si>
  <si>
    <t>Sueldos del Grupo E</t>
  </si>
  <si>
    <t>Funcionarios. Retribuciones básicas (antigua Sueldos)</t>
  </si>
  <si>
    <t>PRESUPUESTO DEL CONSEJO INSULAR DE AGUAS DE TENERIFE</t>
  </si>
  <si>
    <t>APORTACIÓN COMUNIDAD AUTÓNOMA CANARIAS  (para financiación gtos. ctes.)</t>
  </si>
  <si>
    <t>PROGRAMA PRESUPUESTARIO 45212: GESTIÓN DE SISTEMAS DEL VALLE DE GÜÍMAR</t>
  </si>
  <si>
    <t>2019</t>
  </si>
  <si>
    <t>Comentarios</t>
  </si>
  <si>
    <t>Igual año anterior</t>
  </si>
  <si>
    <t>Enlace a hoja de cálculo de Infraestructura</t>
  </si>
  <si>
    <t>440.01</t>
  </si>
  <si>
    <t>440.04</t>
  </si>
  <si>
    <t>440.06</t>
  </si>
  <si>
    <t>440.07</t>
  </si>
  <si>
    <t>440.10</t>
  </si>
  <si>
    <t>440.19</t>
  </si>
  <si>
    <t>440.20</t>
  </si>
  <si>
    <t>CONVENIO ADEJE-ARONA. Financiación gastos del sistema</t>
  </si>
  <si>
    <t>CONVENIO ADEJE-ARONA. Financiación gastos de gestión y control</t>
  </si>
  <si>
    <t>CONVENIO NORESTE DE TENERIFE. Financiación gastos del sistema</t>
  </si>
  <si>
    <t>CONVENIO NORESTE DE TENERIFE. Financiación gastos de gestión y control</t>
  </si>
  <si>
    <t>CONVENIO VALLE DE LA OROTAVA. Financiación gastos del sistema</t>
  </si>
  <si>
    <t>CONVENIO VALLE DE LA OROTAVA. Financiación gastos de gestión y control</t>
  </si>
  <si>
    <t>CONVENIO ABASTECIMIENTO URBANO DEL N.O. Financiación gastos del sistema</t>
  </si>
  <si>
    <t>CONVENIO ABASTECIMIENTO URBANO DEL N.O. Financiación gastos de gestión y control</t>
  </si>
  <si>
    <t>CONVENIO SISTEMAS DEL OESTE. Financiación gastos del sistema</t>
  </si>
  <si>
    <t>CONVENIO SISTEMAS DEL OESTE. Financiación gastos de gestión y control</t>
  </si>
  <si>
    <t>CONVENIO SISTEMA DE ABONA. Financiación gastos de gestión y control</t>
  </si>
  <si>
    <t>CONVENIO SISTEMA DE ABONA. Financiación gastos del sistema</t>
  </si>
  <si>
    <t>462.01</t>
  </si>
  <si>
    <t>462.04</t>
  </si>
  <si>
    <t>462.07</t>
  </si>
  <si>
    <t>462.10</t>
  </si>
  <si>
    <t>462.13</t>
  </si>
  <si>
    <t>462.20</t>
  </si>
  <si>
    <t>ACUERDO DESALADORAS PORTÁTILES VALLE DE GÜÍMAR. Financiación gastos del sistema</t>
  </si>
  <si>
    <t>ACUERDO DESALADORAS PORTÁTILES VALLE DE GÜÍMAR. Financiación gastos de gestión y control</t>
  </si>
  <si>
    <t>740.02</t>
  </si>
  <si>
    <t>CONVENIO ADEJE-ARONA. Financiación fondo para inversiones</t>
  </si>
  <si>
    <t>740.05</t>
  </si>
  <si>
    <t>740.08</t>
  </si>
  <si>
    <t>740.11</t>
  </si>
  <si>
    <t>740.14</t>
  </si>
  <si>
    <t>740.21</t>
  </si>
  <si>
    <t>CONVENIO NORESTE DE TENERIFE. Financiación fondo para inversiones</t>
  </si>
  <si>
    <t>CONVENIO VALLE DE LA OROTAVA. Financiación fondo para inversiones</t>
  </si>
  <si>
    <t>CONVENIO ABASTECIMIENTO URBANO DEL N.O. Financiación fondo para inversiones</t>
  </si>
  <si>
    <t>CONVENIO SISTEMAS DEL OESTE. Financiación fondo para inversiones</t>
  </si>
  <si>
    <t>CONVENIO SISTEMA DE ABONA. Financiación fondo para inversiones</t>
  </si>
  <si>
    <t>755.01</t>
  </si>
  <si>
    <t>755.02</t>
  </si>
  <si>
    <t>CONVENIO Gobcan-ECIT  EJECUCIÓN ACTUACIONES  INFRAESTRUCTURA HIDRÁULICAS I</t>
  </si>
  <si>
    <t>CONVENIO Gobcan-ECIT  EJECUCIÓN ACTUACIONES  INFRAESTRUCTURA HIDRÁULICAS II</t>
  </si>
  <si>
    <t>740.00</t>
  </si>
  <si>
    <t>741.00</t>
  </si>
  <si>
    <t>720.00</t>
  </si>
  <si>
    <t>700.00</t>
  </si>
  <si>
    <t>762.00</t>
  </si>
  <si>
    <t>770.00</t>
  </si>
  <si>
    <t>790.00</t>
  </si>
  <si>
    <t>680.00</t>
  </si>
  <si>
    <t>762.02</t>
  </si>
  <si>
    <t>762.05</t>
  </si>
  <si>
    <t>762.08</t>
  </si>
  <si>
    <t>762.11</t>
  </si>
  <si>
    <t>762.14</t>
  </si>
  <si>
    <t>762.21</t>
  </si>
  <si>
    <t>770.03</t>
  </si>
  <si>
    <t>ACUERDO DESALADORAS PORTÁTILES VALLE DE GÜÍMAR. Financiación fondo para inversiones</t>
  </si>
  <si>
    <t>830.00</t>
  </si>
  <si>
    <t>831.00</t>
  </si>
  <si>
    <t>Enlace a hoja de cálculo de Anexo de Personal</t>
  </si>
  <si>
    <t>Se propone dotar por un importe de 3.000,00 euros para imprevistos gasto Capítulo</t>
  </si>
  <si>
    <t>Enlace a hoja de cálculo de Anexo de Inversiones</t>
  </si>
  <si>
    <t>Igual año anterior - 1,00€</t>
  </si>
  <si>
    <t>Financiación MEDI - E37 Plan hidrólogico Insular - 01 Aseguramiento del suministro de agua</t>
  </si>
  <si>
    <t>Financiación MEDI - E37 Plan hidrólogico Insular - 02 Saneamiento y depuración</t>
  </si>
  <si>
    <t>Financiación MEDI - E37 Plan hidrólogico Insular - 03 Reutilización de aguas depuradas</t>
  </si>
  <si>
    <t>Financiación MEDI - E37 Plan hidrólogico Insular - 04 Eficiencia de los sistemas hidráulicos</t>
  </si>
  <si>
    <t>Financiación MEDI - E37 Plan hidrólogico Insular - 05 Riesgo de inundaciones</t>
  </si>
  <si>
    <t>Aportación específica Pasarela peatonal Bco. Las Toscas-Cueva Bermeja</t>
  </si>
  <si>
    <t>Se incorporan las cantidades adicionales acordadas por Cabildo</t>
  </si>
  <si>
    <t>EJERCICIO 2020</t>
  </si>
  <si>
    <t>2020</t>
  </si>
  <si>
    <t>Sistemas del Oeste</t>
  </si>
  <si>
    <t>Sistema de Abona</t>
  </si>
  <si>
    <t>Ing. Sistemas (para Gtos. del sistema)</t>
  </si>
  <si>
    <t>Ing. Sistemas (para Gtos. Gestión y control)</t>
  </si>
  <si>
    <t>CONVENIO SISTEMA DE ABONA. Financiación gastos del gestión y control</t>
  </si>
  <si>
    <t>EDAS El Reventón</t>
  </si>
  <si>
    <t>EDAS Tamaimo</t>
  </si>
  <si>
    <t>Electricidad</t>
  </si>
  <si>
    <t>Total ing. sis.</t>
  </si>
  <si>
    <t>95% Ing. Interrrump.</t>
  </si>
  <si>
    <t>Quitando subvención prod. agua desalada</t>
  </si>
  <si>
    <t>5% Ing. Interrrump.</t>
  </si>
  <si>
    <t>Redacciones de Proyectos de Corriente y Gastos funcionamiento hoja Ingresos/Gastos Sistema</t>
  </si>
  <si>
    <t>Enlace a hoja de Ingresos-Gastos Sistemas</t>
  </si>
  <si>
    <t>ESTUDIO ECONÓMICO - FINANCIERO POR PROGRAMAS- PRESUPUESTO 2020-CONSEJO INSULAR DE AGUAS DE TENERIFE</t>
  </si>
  <si>
    <t>Aportación genérica Cabildo de Tenerife (para financiación gtos. ctes.)</t>
  </si>
  <si>
    <t>Aportación Inversiones en Infraestructura Hidráulica</t>
  </si>
  <si>
    <t>Aportación Software y Aplicaciones Administración Electrónica</t>
  </si>
  <si>
    <t>Aportación Inversiones prestación servicios CIATF</t>
  </si>
  <si>
    <t>Aportación específica Cabildo de Tenerife (para Convenio SCE)</t>
  </si>
  <si>
    <t>Enlace a hoja de cálculo de Infraestructura.</t>
  </si>
  <si>
    <t>Cifra comunicada por GESTA para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</si>
</sst>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#,##0.000"/>
    <numFmt numFmtId="166" formatCode="_-* #,##0.00\ [$€]_-;\-* #,##0.00\ [$€]_-;_-* &quot;-&quot;??\ [$€]_-;_-@_-"/>
    <numFmt numFmtId="167" formatCode="#,##0.00_ ;[Red]\-#,##0.00\ "/>
    <numFmt numFmtId="168" formatCode="#,##0.00_ ;\-#,##0.00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i/>
      <sz val="12"/>
      <color indexed="23"/>
      <name val="Calibri"/>
      <family val="2"/>
    </font>
    <font>
      <u val="single"/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20"/>
      <name val="Arial"/>
      <family val="2"/>
    </font>
    <font>
      <b/>
      <sz val="8.5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indexed="2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3" fillId="21" borderId="1" applyNumberFormat="0" applyAlignment="0" applyProtection="0"/>
    <xf numFmtId="0" fontId="48" fillId="22" borderId="2" applyNumberFormat="0" applyAlignment="0" applyProtection="0"/>
    <xf numFmtId="0" fontId="14" fillId="23" borderId="3" applyNumberFormat="0" applyAlignment="0" applyProtection="0"/>
    <xf numFmtId="0" fontId="49" fillId="24" borderId="4" applyNumberFormat="0" applyAlignment="0" applyProtection="0"/>
    <xf numFmtId="0" fontId="50" fillId="0" borderId="5" applyNumberFormat="0" applyFill="0" applyAlignment="0" applyProtection="0"/>
    <xf numFmtId="0" fontId="15" fillId="25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2" fillId="32" borderId="2" applyNumberFormat="0" applyAlignment="0" applyProtection="0"/>
    <xf numFmtId="16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3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0" fontId="55" fillId="22" borderId="1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51" fillId="0" borderId="14" applyNumberFormat="0" applyFill="0" applyAlignment="0" applyProtection="0"/>
    <xf numFmtId="0" fontId="61" fillId="0" borderId="15" applyNumberFormat="0" applyFill="0" applyAlignment="0" applyProtection="0"/>
  </cellStyleXfs>
  <cellXfs count="154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" fontId="3" fillId="0" borderId="1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0" fontId="2" fillId="0" borderId="0" xfId="62" applyNumberFormat="1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3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43" fontId="3" fillId="0" borderId="16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indent="1"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" fontId="5" fillId="37" borderId="0" xfId="0" applyNumberFormat="1" applyFont="1" applyFill="1" applyAlignment="1">
      <alignment/>
    </xf>
    <xf numFmtId="0" fontId="5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7" fontId="19" fillId="0" borderId="16" xfId="0" applyNumberFormat="1" applyFont="1" applyFill="1" applyBorder="1" applyAlignment="1">
      <alignment/>
    </xf>
    <xf numFmtId="167" fontId="20" fillId="0" borderId="16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18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5" fillId="0" borderId="16" xfId="0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4" fontId="22" fillId="35" borderId="19" xfId="0" applyNumberFormat="1" applyFont="1" applyFill="1" applyBorder="1" applyAlignment="1">
      <alignment/>
    </xf>
    <xf numFmtId="4" fontId="23" fillId="38" borderId="16" xfId="0" applyNumberFormat="1" applyFont="1" applyFill="1" applyBorder="1" applyAlignment="1">
      <alignment/>
    </xf>
    <xf numFmtId="0" fontId="21" fillId="25" borderId="0" xfId="0" applyFont="1" applyFill="1" applyAlignment="1">
      <alignment/>
    </xf>
    <xf numFmtId="0" fontId="0" fillId="25" borderId="0" xfId="0" applyFill="1" applyAlignment="1">
      <alignment/>
    </xf>
    <xf numFmtId="167" fontId="20" fillId="25" borderId="0" xfId="0" applyNumberFormat="1" applyFont="1" applyFill="1" applyBorder="1" applyAlignment="1">
      <alignment/>
    </xf>
    <xf numFmtId="4" fontId="18" fillId="25" borderId="0" xfId="0" applyNumberFormat="1" applyFont="1" applyFill="1" applyAlignment="1">
      <alignment/>
    </xf>
    <xf numFmtId="4" fontId="20" fillId="25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5" fillId="25" borderId="0" xfId="0" applyFont="1" applyFill="1" applyAlignment="1">
      <alignment/>
    </xf>
    <xf numFmtId="0" fontId="24" fillId="25" borderId="0" xfId="0" applyFont="1" applyFill="1" applyAlignment="1">
      <alignment/>
    </xf>
    <xf numFmtId="167" fontId="26" fillId="25" borderId="0" xfId="0" applyNumberFormat="1" applyFont="1" applyFill="1" applyBorder="1" applyAlignment="1">
      <alignment/>
    </xf>
    <xf numFmtId="4" fontId="27" fillId="25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67" fontId="0" fillId="0" borderId="0" xfId="0" applyNumberFormat="1" applyFill="1" applyAlignment="1">
      <alignment/>
    </xf>
    <xf numFmtId="167" fontId="18" fillId="25" borderId="0" xfId="0" applyNumberFormat="1" applyFont="1" applyFill="1" applyBorder="1" applyAlignment="1">
      <alignment/>
    </xf>
    <xf numFmtId="167" fontId="0" fillId="25" borderId="0" xfId="0" applyNumberFormat="1" applyFill="1" applyAlignment="1">
      <alignment/>
    </xf>
    <xf numFmtId="0" fontId="21" fillId="0" borderId="0" xfId="0" applyFont="1" applyAlignment="1">
      <alignment/>
    </xf>
    <xf numFmtId="10" fontId="0" fillId="0" borderId="0" xfId="62" applyNumberFormat="1" applyFont="1" applyAlignment="1">
      <alignment/>
    </xf>
    <xf numFmtId="0" fontId="21" fillId="39" borderId="0" xfId="0" applyFont="1" applyFill="1" applyAlignment="1">
      <alignment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167" fontId="0" fillId="39" borderId="0" xfId="0" applyNumberFormat="1" applyFill="1" applyAlignment="1">
      <alignment/>
    </xf>
    <xf numFmtId="167" fontId="20" fillId="0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8" fontId="3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" fontId="29" fillId="0" borderId="16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2" fillId="16" borderId="9" xfId="60" applyFont="1" applyFill="1" applyAlignment="1">
      <alignment/>
    </xf>
    <xf numFmtId="0" fontId="3" fillId="16" borderId="9" xfId="60" applyFont="1" applyFill="1" applyAlignment="1">
      <alignment horizontal="center"/>
    </xf>
    <xf numFmtId="0" fontId="2" fillId="16" borderId="9" xfId="60" applyFont="1" applyFill="1" applyAlignment="1">
      <alignment horizontal="right"/>
    </xf>
    <xf numFmtId="4" fontId="2" fillId="16" borderId="9" xfId="60" applyNumberFormat="1" applyFont="1" applyFill="1" applyAlignment="1">
      <alignment/>
    </xf>
    <xf numFmtId="4" fontId="3" fillId="16" borderId="9" xfId="60" applyNumberFormat="1" applyFont="1" applyFill="1" applyAlignment="1">
      <alignment/>
    </xf>
    <xf numFmtId="0" fontId="0" fillId="16" borderId="9" xfId="60" applyFont="1" applyFill="1" applyAlignment="1">
      <alignment/>
    </xf>
    <xf numFmtId="0" fontId="0" fillId="0" borderId="0" xfId="0" applyAlignment="1">
      <alignment horizontal="right"/>
    </xf>
    <xf numFmtId="4" fontId="62" fillId="35" borderId="19" xfId="0" applyNumberFormat="1" applyFont="1" applyFill="1" applyBorder="1" applyAlignment="1">
      <alignment/>
    </xf>
    <xf numFmtId="167" fontId="31" fillId="25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9" xfId="60" applyFont="1" applyFill="1" applyAlignment="1">
      <alignment horizontal="center"/>
    </xf>
    <xf numFmtId="0" fontId="2" fillId="0" borderId="9" xfId="60" applyFont="1" applyFill="1" applyAlignment="1">
      <alignment/>
    </xf>
    <xf numFmtId="4" fontId="2" fillId="0" borderId="9" xfId="60" applyNumberFormat="1" applyFont="1" applyFill="1" applyAlignment="1">
      <alignment/>
    </xf>
    <xf numFmtId="0" fontId="0" fillId="0" borderId="9" xfId="60" applyFont="1" applyFill="1" applyAlignment="1">
      <alignment/>
    </xf>
    <xf numFmtId="0" fontId="0" fillId="0" borderId="16" xfId="0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2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uena" xfId="34"/>
    <cellStyle name="Calcular" xfId="35"/>
    <cellStyle name="Cálculo" xfId="36"/>
    <cellStyle name="Celda comprob." xfId="37"/>
    <cellStyle name="Celda de comprobación" xfId="38"/>
    <cellStyle name="Celda vinculada" xfId="39"/>
    <cellStyle name="Correcto" xfId="40"/>
    <cellStyle name="Encabez. 1" xfId="41"/>
    <cellStyle name="Encabez. 2" xfId="42"/>
    <cellStyle name="Encabezado 3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Explicación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ta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1</xdr:col>
      <xdr:colOff>1257300</xdr:colOff>
      <xdr:row>4</xdr:row>
      <xdr:rowOff>171450</xdr:rowOff>
    </xdr:to>
    <xdr:pic>
      <xdr:nvPicPr>
        <xdr:cNvPr id="1" name="Picture 1" descr="Completa Horizontal 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125_SISTEMAS_COMARCALES\001_GENERAL\001_PRESUPUESTOS_SIH\2020\5_PREVISION_I_G_SISTEMAS_2020_PPTOS_vG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Personal\2019\ANEXO%202019\ANEXO%20PERSONAL%202020\ANEXO\2019_11_14_ANEXO%20PERSONAL%202020_CON%20PUESTO25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500_SEGUIMIENTO_INVERSIONES\2020\PRESUPUESTO\Anteproyecto%20de%20Presupuesto\Anteproyecto%20Presu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Pre2011"/>
      <sheetName val="INVERSIÓN 2015"/>
      <sheetName val="Pre2020"/>
      <sheetName val="PREVISION I_G_2020"/>
      <sheetName val="ELECTRICIDAD"/>
      <sheetName val="PRES_LIC"/>
      <sheetName val="CONSIGNACIÓN"/>
      <sheetName val="ANEXO I"/>
      <sheetName val="ANEXO 2"/>
      <sheetName val="anexo 2 bis 2020"/>
      <sheetName val="anexo 2 bis 2018"/>
      <sheetName val="EDAM AA_20"/>
      <sheetName val="EDAR AA_19"/>
      <sheetName val="EDAR_NE_20"/>
      <sheetName val="EDAR_VO_20"/>
      <sheetName val="EDAS_MCH_NO_17"/>
      <sheetName val="EDAS_OE_19"/>
      <sheetName val="EDAM_OESTE_19"/>
      <sheetName val="EDAM_ABONA_20"/>
      <sheetName val="anexo 2 bis2"/>
      <sheetName val="ATR_MT"/>
      <sheetName val="ENERGIA_ELECT_MT"/>
      <sheetName val="ANEXO II_SIM"/>
      <sheetName val="ANEXO II_MT"/>
      <sheetName val="ATR_BT"/>
      <sheetName val="ENERGIA_ELECT_BT"/>
      <sheetName val="ANEXO II"/>
      <sheetName val="EDAR_AA_16"/>
      <sheetName val="EDAR_NE_16"/>
      <sheetName val="EDAR-NE_PROYECTO"/>
      <sheetName val="EDAS_OE_16"/>
      <sheetName val="EDAM_oESTE"/>
      <sheetName val="EDAM_Granadilla"/>
      <sheetName val="Convenio AUNO"/>
    </sheetNames>
    <sheetDataSet>
      <sheetData sheetId="2">
        <row r="3">
          <cell r="C3">
            <v>79028.14</v>
          </cell>
        </row>
        <row r="15">
          <cell r="C15">
            <v>0</v>
          </cell>
        </row>
        <row r="26">
          <cell r="C26">
            <v>0</v>
          </cell>
        </row>
        <row r="37">
          <cell r="C37">
            <v>14470.58</v>
          </cell>
        </row>
        <row r="50">
          <cell r="C50">
            <v>0</v>
          </cell>
        </row>
        <row r="53">
          <cell r="C53">
            <v>0</v>
          </cell>
        </row>
        <row r="56">
          <cell r="C56">
            <v>0</v>
          </cell>
        </row>
        <row r="59">
          <cell r="C59">
            <v>0</v>
          </cell>
        </row>
        <row r="64">
          <cell r="C64">
            <v>0</v>
          </cell>
        </row>
        <row r="68">
          <cell r="C68">
            <v>0</v>
          </cell>
        </row>
        <row r="71">
          <cell r="C71">
            <v>0</v>
          </cell>
        </row>
        <row r="74">
          <cell r="C74">
            <v>0</v>
          </cell>
        </row>
        <row r="77">
          <cell r="C77">
            <v>0</v>
          </cell>
        </row>
        <row r="102">
          <cell r="C102">
            <v>3391.52</v>
          </cell>
        </row>
        <row r="106">
          <cell r="C106">
            <v>1953.23</v>
          </cell>
        </row>
        <row r="109">
          <cell r="C109">
            <v>0</v>
          </cell>
        </row>
        <row r="112">
          <cell r="C112">
            <v>1200</v>
          </cell>
        </row>
        <row r="114">
          <cell r="C114">
            <v>0</v>
          </cell>
        </row>
        <row r="116">
          <cell r="C116">
            <v>11658.781400998709</v>
          </cell>
        </row>
        <row r="118">
          <cell r="C118">
            <v>18285.34</v>
          </cell>
        </row>
        <row r="120">
          <cell r="C120">
            <v>1238.53</v>
          </cell>
        </row>
        <row r="122">
          <cell r="C122">
            <v>20000</v>
          </cell>
        </row>
        <row r="129">
          <cell r="C129">
            <v>166554.02</v>
          </cell>
        </row>
        <row r="130">
          <cell r="C130">
            <v>0</v>
          </cell>
        </row>
        <row r="154">
          <cell r="C154">
            <v>8296233.15</v>
          </cell>
        </row>
        <row r="158">
          <cell r="C158">
            <v>4000</v>
          </cell>
        </row>
        <row r="161">
          <cell r="C161">
            <v>6717.4</v>
          </cell>
        </row>
        <row r="163">
          <cell r="C163">
            <v>985428.86</v>
          </cell>
        </row>
        <row r="164">
          <cell r="C164">
            <v>4296124.15</v>
          </cell>
        </row>
        <row r="168">
          <cell r="C168">
            <v>0</v>
          </cell>
        </row>
        <row r="176">
          <cell r="C176">
            <v>900000</v>
          </cell>
        </row>
        <row r="180">
          <cell r="C180">
            <v>878961.134496804</v>
          </cell>
        </row>
        <row r="181">
          <cell r="C181">
            <v>43948.0567248402</v>
          </cell>
        </row>
        <row r="184">
          <cell r="C184">
            <v>250000</v>
          </cell>
        </row>
        <row r="189">
          <cell r="C189">
            <v>11854542.423187124</v>
          </cell>
        </row>
        <row r="190">
          <cell r="C190">
            <v>635477.1211593562</v>
          </cell>
        </row>
        <row r="194">
          <cell r="C194">
            <v>87896.1134496804</v>
          </cell>
        </row>
        <row r="198">
          <cell r="C198">
            <v>1270954.2423187124</v>
          </cell>
        </row>
        <row r="217">
          <cell r="C217">
            <v>345332.17</v>
          </cell>
        </row>
        <row r="220">
          <cell r="C220">
            <v>1101.6</v>
          </cell>
        </row>
        <row r="223">
          <cell r="C223">
            <v>1200</v>
          </cell>
        </row>
        <row r="225">
          <cell r="C225">
            <v>141735.41</v>
          </cell>
        </row>
        <row r="226">
          <cell r="C226">
            <v>576344.38</v>
          </cell>
        </row>
        <row r="229">
          <cell r="C229">
            <v>0</v>
          </cell>
        </row>
        <row r="236">
          <cell r="C236">
            <v>92837.44641182762</v>
          </cell>
        </row>
        <row r="237">
          <cell r="C237">
            <v>4641.872320591381</v>
          </cell>
        </row>
        <row r="241">
          <cell r="C241">
            <v>972876.1148081726</v>
          </cell>
        </row>
        <row r="242">
          <cell r="C242">
            <v>48643.80574040863</v>
          </cell>
        </row>
        <row r="246">
          <cell r="C246">
            <v>9283.744641182762</v>
          </cell>
        </row>
        <row r="250">
          <cell r="C250">
            <v>111461.15240081729</v>
          </cell>
        </row>
        <row r="259">
          <cell r="C259">
            <v>245336.29</v>
          </cell>
        </row>
        <row r="262">
          <cell r="C262">
            <v>11700</v>
          </cell>
        </row>
        <row r="265">
          <cell r="C265">
            <v>720</v>
          </cell>
        </row>
        <row r="267">
          <cell r="C267">
            <v>115232.04</v>
          </cell>
        </row>
        <row r="268">
          <cell r="C268">
            <v>750401.35</v>
          </cell>
        </row>
        <row r="271">
          <cell r="C271">
            <v>0</v>
          </cell>
        </row>
        <row r="278">
          <cell r="C278">
            <v>0</v>
          </cell>
        </row>
        <row r="279">
          <cell r="C279">
            <v>0</v>
          </cell>
        </row>
        <row r="283">
          <cell r="C283">
            <v>1123389.6798</v>
          </cell>
        </row>
        <row r="284">
          <cell r="C284">
            <v>56169.48398999999</v>
          </cell>
        </row>
        <row r="288">
          <cell r="C288">
            <v>0</v>
          </cell>
        </row>
        <row r="292">
          <cell r="C292">
            <v>112338.96797999999</v>
          </cell>
        </row>
        <row r="297">
          <cell r="C297">
            <v>0</v>
          </cell>
        </row>
        <row r="301">
          <cell r="C301">
            <v>46957.23</v>
          </cell>
        </row>
        <row r="304">
          <cell r="C304">
            <v>0</v>
          </cell>
        </row>
        <row r="307">
          <cell r="C307">
            <v>1200</v>
          </cell>
        </row>
        <row r="309">
          <cell r="C309">
            <v>0</v>
          </cell>
        </row>
        <row r="310">
          <cell r="C310">
            <v>33842.26</v>
          </cell>
        </row>
        <row r="313">
          <cell r="C313">
            <v>0</v>
          </cell>
        </row>
        <row r="320">
          <cell r="C320">
            <v>81999.49408596051</v>
          </cell>
        </row>
        <row r="321">
          <cell r="C321">
            <v>6469.119824219179</v>
          </cell>
        </row>
        <row r="325">
          <cell r="C325">
            <v>13350.119360876713</v>
          </cell>
        </row>
        <row r="334">
          <cell r="C334">
            <v>487435.6258</v>
          </cell>
        </row>
        <row r="341">
          <cell r="C341">
            <v>1</v>
          </cell>
        </row>
        <row r="344">
          <cell r="C344">
            <v>16800</v>
          </cell>
        </row>
        <row r="346">
          <cell r="C346">
            <v>748163.7</v>
          </cell>
        </row>
        <row r="349">
          <cell r="C349">
            <v>0</v>
          </cell>
        </row>
        <row r="356">
          <cell r="C356">
            <v>24950.69</v>
          </cell>
        </row>
        <row r="357">
          <cell r="C357">
            <v>2172.45</v>
          </cell>
        </row>
        <row r="361">
          <cell r="C361">
            <v>1191633.31</v>
          </cell>
        </row>
        <row r="362">
          <cell r="C362">
            <v>103755.42</v>
          </cell>
        </row>
        <row r="366">
          <cell r="C366">
            <v>2272.46</v>
          </cell>
        </row>
        <row r="370">
          <cell r="C370">
            <v>108531.78</v>
          </cell>
        </row>
        <row r="379">
          <cell r="C379">
            <v>2493082.15</v>
          </cell>
        </row>
        <row r="388">
          <cell r="C388">
            <v>1200</v>
          </cell>
        </row>
        <row r="391">
          <cell r="C391">
            <v>2400</v>
          </cell>
        </row>
        <row r="393">
          <cell r="C393">
            <v>450</v>
          </cell>
        </row>
        <row r="394">
          <cell r="C394">
            <v>1170063.24</v>
          </cell>
        </row>
        <row r="399">
          <cell r="C399">
            <v>0</v>
          </cell>
        </row>
        <row r="406">
          <cell r="C406">
            <v>1713140.740024764</v>
          </cell>
        </row>
        <row r="407">
          <cell r="C407">
            <v>100464.04169427656</v>
          </cell>
        </row>
        <row r="411">
          <cell r="C411">
            <v>1948834.1884180172</v>
          </cell>
        </row>
        <row r="412">
          <cell r="C412">
            <v>112019.07292572345</v>
          </cell>
        </row>
        <row r="416">
          <cell r="C416">
            <v>171230.92925837642</v>
          </cell>
        </row>
        <row r="420">
          <cell r="C420">
            <v>194801.5635859017</v>
          </cell>
        </row>
        <row r="431">
          <cell r="C431">
            <v>1906499.99</v>
          </cell>
        </row>
        <row r="434">
          <cell r="C434">
            <v>0</v>
          </cell>
        </row>
        <row r="436">
          <cell r="C436">
            <v>1200</v>
          </cell>
        </row>
        <row r="438">
          <cell r="C438">
            <v>645490.58</v>
          </cell>
        </row>
        <row r="441">
          <cell r="C441">
            <v>0</v>
          </cell>
        </row>
        <row r="448">
          <cell r="C448">
            <v>773913.0430588681</v>
          </cell>
        </row>
        <row r="449">
          <cell r="C449">
            <v>38695.65215294341</v>
          </cell>
        </row>
        <row r="453">
          <cell r="C453">
            <v>1779277.535463345</v>
          </cell>
        </row>
        <row r="454">
          <cell r="C454">
            <v>88963.87677316726</v>
          </cell>
        </row>
        <row r="458">
          <cell r="C458">
            <v>77391.30430588682</v>
          </cell>
        </row>
        <row r="462">
          <cell r="C462">
            <v>177927.7535463345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ribuciones 2020"/>
      <sheetName val="Funcionarios 2020"/>
      <sheetName val="Laborales 2020"/>
      <sheetName val="Temporales 2020"/>
      <sheetName val="Presupuesto 2020"/>
      <sheetName val="DIFERENCIAS"/>
      <sheetName val="Gastos distribuidos grupos 2018"/>
      <sheetName val="Trienios 2019"/>
      <sheetName val="Retribuciones2011NO SE USA"/>
    </sheetNames>
    <sheetDataSet>
      <sheetData sheetId="4">
        <row r="7">
          <cell r="F7">
            <v>78897.16</v>
          </cell>
        </row>
        <row r="8">
          <cell r="F8">
            <v>78897.16</v>
          </cell>
        </row>
        <row r="9">
          <cell r="F9">
            <v>78897.16</v>
          </cell>
        </row>
        <row r="11">
          <cell r="F11">
            <v>2076709.46</v>
          </cell>
        </row>
        <row r="12">
          <cell r="F12">
            <v>968095.0199999999</v>
          </cell>
        </row>
        <row r="13">
          <cell r="F13">
            <v>339796.08</v>
          </cell>
        </row>
        <row r="14">
          <cell r="F14">
            <v>257110.55999999988</v>
          </cell>
        </row>
        <row r="15">
          <cell r="F15">
            <v>0</v>
          </cell>
        </row>
        <row r="16">
          <cell r="F16">
            <v>9192.72</v>
          </cell>
        </row>
        <row r="17">
          <cell r="F17">
            <v>15301.68</v>
          </cell>
        </row>
        <row r="18">
          <cell r="F18">
            <v>0</v>
          </cell>
        </row>
        <row r="19">
          <cell r="F19">
            <v>97281.01000000001</v>
          </cell>
        </row>
        <row r="20">
          <cell r="F20">
            <v>0</v>
          </cell>
        </row>
        <row r="21">
          <cell r="F21">
            <v>249412.97</v>
          </cell>
        </row>
        <row r="22">
          <cell r="F22">
            <v>1108612.4400000002</v>
          </cell>
        </row>
        <row r="23">
          <cell r="F23">
            <v>356686.44000000035</v>
          </cell>
        </row>
        <row r="24">
          <cell r="F24">
            <v>654241.5599999998</v>
          </cell>
        </row>
        <row r="25">
          <cell r="F25">
            <v>97684.43999999999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1</v>
          </cell>
        </row>
        <row r="29">
          <cell r="F29">
            <v>1</v>
          </cell>
        </row>
        <row r="31">
          <cell r="F31">
            <v>1478186.9489450008</v>
          </cell>
        </row>
        <row r="32">
          <cell r="F32">
            <v>1478183.9489450008</v>
          </cell>
        </row>
        <row r="33">
          <cell r="F33">
            <v>695250.3400000004</v>
          </cell>
        </row>
        <row r="34">
          <cell r="F34">
            <v>3881.47</v>
          </cell>
        </row>
        <row r="35">
          <cell r="F35">
            <v>779052.1389450005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2</v>
          </cell>
        </row>
        <row r="39">
          <cell r="F39">
            <v>1</v>
          </cell>
        </row>
        <row r="40">
          <cell r="F40">
            <v>1</v>
          </cell>
        </row>
        <row r="41">
          <cell r="F41">
            <v>1</v>
          </cell>
        </row>
        <row r="42">
          <cell r="F42">
            <v>1</v>
          </cell>
        </row>
        <row r="44">
          <cell r="F44">
            <v>27800.53</v>
          </cell>
        </row>
        <row r="45">
          <cell r="F45">
            <v>27799.53</v>
          </cell>
        </row>
        <row r="46">
          <cell r="F46">
            <v>27799.53</v>
          </cell>
        </row>
        <row r="47">
          <cell r="F47">
            <v>1</v>
          </cell>
        </row>
        <row r="48">
          <cell r="F48">
            <v>1</v>
          </cell>
        </row>
        <row r="50">
          <cell r="F50">
            <v>322129.67</v>
          </cell>
        </row>
        <row r="51">
          <cell r="F51">
            <v>318247.2</v>
          </cell>
        </row>
        <row r="52">
          <cell r="F52">
            <v>187122.85568339535</v>
          </cell>
        </row>
        <row r="53">
          <cell r="F53">
            <v>131124.34431660466</v>
          </cell>
        </row>
        <row r="54">
          <cell r="F54">
            <v>3882.47</v>
          </cell>
        </row>
        <row r="55">
          <cell r="F55">
            <v>3881.47</v>
          </cell>
        </row>
        <row r="56">
          <cell r="F56">
            <v>1</v>
          </cell>
        </row>
        <row r="58">
          <cell r="F58">
            <v>1294960.1868000003</v>
          </cell>
        </row>
        <row r="59">
          <cell r="F59">
            <v>1197605.2968000004</v>
          </cell>
        </row>
        <row r="60">
          <cell r="F60">
            <v>9637.366799999998</v>
          </cell>
        </row>
        <row r="61">
          <cell r="F61">
            <v>647541.49</v>
          </cell>
        </row>
        <row r="62">
          <cell r="F62">
            <v>540424.1600000003</v>
          </cell>
        </row>
        <row r="63">
          <cell r="F63">
            <v>1.28</v>
          </cell>
        </row>
        <row r="64">
          <cell r="F64">
            <v>1</v>
          </cell>
        </row>
        <row r="65">
          <cell r="F65">
            <v>160.47</v>
          </cell>
        </row>
        <row r="66">
          <cell r="F66">
            <v>1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155.47</v>
          </cell>
        </row>
        <row r="71">
          <cell r="F71">
            <v>1</v>
          </cell>
        </row>
        <row r="72">
          <cell r="F72">
            <v>97192.78000000001</v>
          </cell>
        </row>
        <row r="73">
          <cell r="F73">
            <v>11105.12</v>
          </cell>
        </row>
        <row r="74">
          <cell r="F74">
            <v>1</v>
          </cell>
        </row>
        <row r="75">
          <cell r="F75">
            <v>36881.32</v>
          </cell>
        </row>
        <row r="76">
          <cell r="F76">
            <v>35807.1</v>
          </cell>
        </row>
        <row r="77">
          <cell r="F77">
            <v>13398.24</v>
          </cell>
        </row>
        <row r="78">
          <cell r="F78">
            <v>1.6400000000000001</v>
          </cell>
        </row>
        <row r="79">
          <cell r="F79">
            <v>1.6400000000000001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IDAS PRG"/>
      <sheetName val="RESUMEN"/>
      <sheetName val="1.- FUNC.CIA"/>
      <sheetName val="2.- GESTION"/>
      <sheetName val="3.- ABAST.URBANO"/>
      <sheetName val="4.-DEPURACION"/>
      <sheetName val="5.- DESALACION"/>
      <sheetName val="6.- APROVECHA HID."/>
      <sheetName val="7.- OTRAS OBRAS "/>
      <sheetName val="8.- ADEJE-ARONA"/>
      <sheetName val="9.- INT.GENERAL"/>
      <sheetName val="10.- SANEAMIENTO NE"/>
      <sheetName val="11.- SIST. V.OROTAVA"/>
      <sheetName val="12.- SIST.V.GUIMAR"/>
      <sheetName val="13.- AUNO"/>
      <sheetName val="14.- OESTE"/>
      <sheetName val="15.- ABONA"/>
    </sheetNames>
    <sheetDataSet>
      <sheetData sheetId="0"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96755.67000000001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190000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205478.44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100000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22804.699999999997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500000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D100">
            <v>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0</v>
          </cell>
        </row>
        <row r="115">
          <cell r="D115">
            <v>0</v>
          </cell>
        </row>
        <row r="116">
          <cell r="D116">
            <v>0</v>
          </cell>
        </row>
        <row r="117">
          <cell r="D117">
            <v>0</v>
          </cell>
        </row>
        <row r="118">
          <cell r="D118">
            <v>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D121">
            <v>0</v>
          </cell>
        </row>
        <row r="122">
          <cell r="D122">
            <v>0</v>
          </cell>
        </row>
        <row r="123">
          <cell r="D123">
            <v>0</v>
          </cell>
        </row>
        <row r="124">
          <cell r="D124">
            <v>0</v>
          </cell>
        </row>
        <row r="125">
          <cell r="D125">
            <v>0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3">
          <cell r="D133">
            <v>0</v>
          </cell>
        </row>
        <row r="134">
          <cell r="D134">
            <v>0</v>
          </cell>
        </row>
        <row r="135">
          <cell r="D135">
            <v>0</v>
          </cell>
        </row>
        <row r="136">
          <cell r="D136">
            <v>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</row>
        <row r="140">
          <cell r="D140">
            <v>0</v>
          </cell>
        </row>
        <row r="141">
          <cell r="D141">
            <v>0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1349267.27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0</v>
          </cell>
        </row>
        <row r="162">
          <cell r="D162">
            <v>0</v>
          </cell>
        </row>
        <row r="163">
          <cell r="D163">
            <v>0</v>
          </cell>
        </row>
        <row r="164">
          <cell r="D164">
            <v>0</v>
          </cell>
        </row>
        <row r="165">
          <cell r="D165">
            <v>0</v>
          </cell>
        </row>
        <row r="166">
          <cell r="D166">
            <v>0</v>
          </cell>
        </row>
        <row r="167">
          <cell r="D167">
            <v>0</v>
          </cell>
        </row>
        <row r="168">
          <cell r="D168">
            <v>0</v>
          </cell>
        </row>
        <row r="169">
          <cell r="D169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4">
          <cell r="D174">
            <v>1338850.36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1179999.99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0</v>
          </cell>
        </row>
        <row r="186">
          <cell r="D186">
            <v>0</v>
          </cell>
        </row>
        <row r="187">
          <cell r="D187">
            <v>0</v>
          </cell>
        </row>
        <row r="188">
          <cell r="D188">
            <v>0</v>
          </cell>
        </row>
        <row r="189">
          <cell r="D189">
            <v>0</v>
          </cell>
        </row>
        <row r="190">
          <cell r="D190">
            <v>0</v>
          </cell>
        </row>
        <row r="191">
          <cell r="D191">
            <v>0</v>
          </cell>
        </row>
        <row r="192">
          <cell r="D192">
            <v>0</v>
          </cell>
        </row>
        <row r="193">
          <cell r="D193">
            <v>0</v>
          </cell>
        </row>
        <row r="194">
          <cell r="D194">
            <v>0</v>
          </cell>
        </row>
        <row r="195">
          <cell r="D195">
            <v>0</v>
          </cell>
        </row>
        <row r="196">
          <cell r="D196">
            <v>0</v>
          </cell>
        </row>
        <row r="197">
          <cell r="D197">
            <v>0</v>
          </cell>
        </row>
        <row r="198">
          <cell r="D198">
            <v>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02">
          <cell r="D202">
            <v>0</v>
          </cell>
        </row>
        <row r="203">
          <cell r="D203">
            <v>0</v>
          </cell>
        </row>
        <row r="204">
          <cell r="D204">
            <v>0</v>
          </cell>
        </row>
        <row r="205">
          <cell r="D205">
            <v>0</v>
          </cell>
        </row>
        <row r="206">
          <cell r="D206">
            <v>0</v>
          </cell>
        </row>
        <row r="207">
          <cell r="D207">
            <v>0</v>
          </cell>
        </row>
        <row r="208">
          <cell r="D208">
            <v>0</v>
          </cell>
        </row>
        <row r="209">
          <cell r="D209">
            <v>0</v>
          </cell>
        </row>
        <row r="210">
          <cell r="D210">
            <v>0</v>
          </cell>
        </row>
        <row r="211">
          <cell r="D211">
            <v>0</v>
          </cell>
        </row>
        <row r="212">
          <cell r="D212">
            <v>0</v>
          </cell>
        </row>
        <row r="213">
          <cell r="D213">
            <v>0</v>
          </cell>
        </row>
        <row r="214">
          <cell r="D214">
            <v>0</v>
          </cell>
        </row>
        <row r="215">
          <cell r="D215">
            <v>0</v>
          </cell>
        </row>
        <row r="216">
          <cell r="D216">
            <v>0</v>
          </cell>
        </row>
        <row r="217">
          <cell r="D217">
            <v>0</v>
          </cell>
        </row>
        <row r="218">
          <cell r="D218">
            <v>0</v>
          </cell>
        </row>
        <row r="219">
          <cell r="D219">
            <v>0</v>
          </cell>
        </row>
        <row r="220">
          <cell r="D220">
            <v>135744.9</v>
          </cell>
        </row>
        <row r="221">
          <cell r="D221">
            <v>0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0</v>
          </cell>
        </row>
        <row r="226">
          <cell r="D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29">
          <cell r="D229">
            <v>0</v>
          </cell>
        </row>
        <row r="230">
          <cell r="D230">
            <v>0</v>
          </cell>
        </row>
        <row r="231">
          <cell r="D231">
            <v>0</v>
          </cell>
        </row>
        <row r="232">
          <cell r="D232">
            <v>0</v>
          </cell>
        </row>
        <row r="233">
          <cell r="D233">
            <v>0</v>
          </cell>
        </row>
        <row r="234">
          <cell r="D234">
            <v>0</v>
          </cell>
        </row>
        <row r="235">
          <cell r="D235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39">
          <cell r="D239">
            <v>0</v>
          </cell>
        </row>
        <row r="240">
          <cell r="D240">
            <v>0</v>
          </cell>
        </row>
        <row r="241">
          <cell r="D241">
            <v>0</v>
          </cell>
        </row>
        <row r="242">
          <cell r="D242">
            <v>0</v>
          </cell>
        </row>
        <row r="243">
          <cell r="D243">
            <v>112338.97</v>
          </cell>
        </row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0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0</v>
          </cell>
        </row>
        <row r="260">
          <cell r="D260">
            <v>0</v>
          </cell>
        </row>
        <row r="261">
          <cell r="D261">
            <v>0</v>
          </cell>
        </row>
        <row r="262">
          <cell r="D262">
            <v>0</v>
          </cell>
        </row>
        <row r="263">
          <cell r="D263">
            <v>0</v>
          </cell>
        </row>
        <row r="264">
          <cell r="D264">
            <v>0</v>
          </cell>
        </row>
        <row r="265">
          <cell r="D265">
            <v>0</v>
          </cell>
        </row>
        <row r="266">
          <cell r="D266">
            <v>8164258.45</v>
          </cell>
        </row>
        <row r="267">
          <cell r="D267">
            <v>0</v>
          </cell>
        </row>
        <row r="268">
          <cell r="D268">
            <v>0</v>
          </cell>
        </row>
        <row r="269">
          <cell r="D269">
            <v>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73">
          <cell r="D273">
            <v>0</v>
          </cell>
        </row>
        <row r="274">
          <cell r="D274">
            <v>0</v>
          </cell>
        </row>
        <row r="275">
          <cell r="D275">
            <v>0</v>
          </cell>
        </row>
        <row r="276">
          <cell r="D276">
            <v>0</v>
          </cell>
        </row>
        <row r="277">
          <cell r="D277">
            <v>0</v>
          </cell>
        </row>
        <row r="278">
          <cell r="D278">
            <v>0</v>
          </cell>
        </row>
        <row r="279">
          <cell r="D279">
            <v>0</v>
          </cell>
        </row>
        <row r="280">
          <cell r="D280">
            <v>0</v>
          </cell>
        </row>
        <row r="281">
          <cell r="D281">
            <v>0</v>
          </cell>
        </row>
        <row r="282">
          <cell r="D282">
            <v>0</v>
          </cell>
        </row>
        <row r="283">
          <cell r="D283">
            <v>0</v>
          </cell>
        </row>
        <row r="284">
          <cell r="D284">
            <v>0</v>
          </cell>
        </row>
        <row r="285">
          <cell r="D285">
            <v>0</v>
          </cell>
        </row>
        <row r="286">
          <cell r="D286">
            <v>0</v>
          </cell>
        </row>
        <row r="287">
          <cell r="D287">
            <v>0</v>
          </cell>
        </row>
        <row r="288">
          <cell r="D288">
            <v>0</v>
          </cell>
        </row>
        <row r="289">
          <cell r="D289">
            <v>110804.23999999999</v>
          </cell>
        </row>
        <row r="290">
          <cell r="D290">
            <v>0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0</v>
          </cell>
        </row>
        <row r="295">
          <cell r="D295">
            <v>0</v>
          </cell>
        </row>
        <row r="296">
          <cell r="D296">
            <v>0</v>
          </cell>
        </row>
        <row r="297">
          <cell r="D297">
            <v>0</v>
          </cell>
        </row>
        <row r="298">
          <cell r="D298">
            <v>0</v>
          </cell>
        </row>
        <row r="299">
          <cell r="D299">
            <v>0</v>
          </cell>
        </row>
        <row r="300">
          <cell r="D300">
            <v>0</v>
          </cell>
        </row>
        <row r="301">
          <cell r="D301">
            <v>0</v>
          </cell>
        </row>
        <row r="302">
          <cell r="D302">
            <v>0</v>
          </cell>
        </row>
        <row r="303">
          <cell r="D303">
            <v>0</v>
          </cell>
        </row>
        <row r="304">
          <cell r="D304">
            <v>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08">
          <cell r="D308">
            <v>0</v>
          </cell>
        </row>
        <row r="309">
          <cell r="D309">
            <v>0</v>
          </cell>
        </row>
        <row r="310">
          <cell r="D310">
            <v>0</v>
          </cell>
        </row>
        <row r="311">
          <cell r="D311">
            <v>0</v>
          </cell>
        </row>
        <row r="312">
          <cell r="D312">
            <v>366032.49</v>
          </cell>
        </row>
        <row r="313">
          <cell r="D313">
            <v>0</v>
          </cell>
        </row>
        <row r="314">
          <cell r="D314">
            <v>0</v>
          </cell>
        </row>
        <row r="315">
          <cell r="D315">
            <v>0</v>
          </cell>
        </row>
        <row r="316">
          <cell r="D316">
            <v>0</v>
          </cell>
        </row>
        <row r="317">
          <cell r="D317">
            <v>0</v>
          </cell>
        </row>
        <row r="318">
          <cell r="D318">
            <v>0</v>
          </cell>
        </row>
        <row r="319">
          <cell r="D319">
            <v>0</v>
          </cell>
        </row>
        <row r="320">
          <cell r="D320">
            <v>0</v>
          </cell>
        </row>
        <row r="321">
          <cell r="D321">
            <v>0</v>
          </cell>
        </row>
        <row r="322">
          <cell r="D322">
            <v>0</v>
          </cell>
        </row>
        <row r="323">
          <cell r="D323">
            <v>0</v>
          </cell>
        </row>
        <row r="324">
          <cell r="D324">
            <v>0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0</v>
          </cell>
        </row>
        <row r="329">
          <cell r="D329">
            <v>0</v>
          </cell>
        </row>
        <row r="330">
          <cell r="D330">
            <v>0</v>
          </cell>
        </row>
        <row r="331">
          <cell r="D331">
            <v>0</v>
          </cell>
        </row>
        <row r="332">
          <cell r="D332">
            <v>0</v>
          </cell>
        </row>
        <row r="333">
          <cell r="D333">
            <v>0</v>
          </cell>
        </row>
        <row r="334">
          <cell r="D334">
            <v>0</v>
          </cell>
        </row>
        <row r="335">
          <cell r="D335">
            <v>255319.06</v>
          </cell>
        </row>
        <row r="336">
          <cell r="D336">
            <v>0</v>
          </cell>
        </row>
        <row r="337">
          <cell r="D337">
            <v>0</v>
          </cell>
        </row>
        <row r="338">
          <cell r="D338">
            <v>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42">
          <cell r="D342">
            <v>0</v>
          </cell>
        </row>
        <row r="343">
          <cell r="D343">
            <v>0</v>
          </cell>
        </row>
        <row r="344">
          <cell r="D344">
            <v>0</v>
          </cell>
        </row>
        <row r="345">
          <cell r="D345">
            <v>0</v>
          </cell>
        </row>
        <row r="346">
          <cell r="D346">
            <v>0</v>
          </cell>
        </row>
        <row r="347">
          <cell r="D347">
            <v>0</v>
          </cell>
        </row>
        <row r="348">
          <cell r="D348">
            <v>0</v>
          </cell>
        </row>
        <row r="349">
          <cell r="D349">
            <v>0</v>
          </cell>
        </row>
        <row r="350">
          <cell r="D350">
            <v>0</v>
          </cell>
        </row>
        <row r="351">
          <cell r="D351">
            <v>0</v>
          </cell>
        </row>
        <row r="352">
          <cell r="D3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4:H2785"/>
  <sheetViews>
    <sheetView tabSelected="1" view="pageBreakPreview" zoomScaleSheetLayoutView="100" zoomScalePageLayoutView="0" workbookViewId="0" topLeftCell="A137">
      <selection activeCell="D156" sqref="D156"/>
    </sheetView>
  </sheetViews>
  <sheetFormatPr defaultColWidth="11.421875" defaultRowHeight="12.75"/>
  <cols>
    <col min="1" max="1" width="8.28125" style="4" customWidth="1"/>
    <col min="2" max="2" width="76.140625" style="4" customWidth="1"/>
    <col min="3" max="3" width="14.28125" style="4" bestFit="1" customWidth="1"/>
    <col min="4" max="4" width="13.57421875" style="4" bestFit="1" customWidth="1"/>
    <col min="5" max="5" width="14.28125" style="11" bestFit="1" customWidth="1"/>
    <col min="6" max="6" width="13.8515625" style="4" customWidth="1"/>
    <col min="7" max="16384" width="11.421875" style="4" customWidth="1"/>
  </cols>
  <sheetData>
    <row r="4" spans="2:6" ht="15.75">
      <c r="B4" s="150" t="s">
        <v>507</v>
      </c>
      <c r="C4" s="150"/>
      <c r="D4" s="150"/>
      <c r="E4" s="150"/>
      <c r="F4" s="150"/>
    </row>
    <row r="5" spans="2:6" ht="15.75">
      <c r="B5" s="150" t="s">
        <v>586</v>
      </c>
      <c r="C5" s="150"/>
      <c r="D5" s="150"/>
      <c r="E5" s="150"/>
      <c r="F5" s="150"/>
    </row>
    <row r="10" spans="1:6" ht="15.75">
      <c r="A10" s="110" t="s">
        <v>34</v>
      </c>
      <c r="B10" s="110"/>
      <c r="C10" s="110"/>
      <c r="D10" s="110"/>
      <c r="E10" s="110"/>
      <c r="F10" s="110"/>
    </row>
    <row r="12" spans="3:5" ht="11.25">
      <c r="C12" s="106">
        <v>2020</v>
      </c>
      <c r="E12" s="106">
        <v>2019</v>
      </c>
    </row>
    <row r="13" spans="2:6" ht="11.25">
      <c r="B13" s="106" t="s">
        <v>156</v>
      </c>
      <c r="C13" s="112" t="s">
        <v>157</v>
      </c>
      <c r="D13" s="106"/>
      <c r="E13" s="112" t="s">
        <v>157</v>
      </c>
      <c r="F13" s="106"/>
    </row>
    <row r="14" spans="3:5" ht="11.25">
      <c r="C14" s="112" t="s">
        <v>158</v>
      </c>
      <c r="E14" s="112" t="s">
        <v>158</v>
      </c>
    </row>
    <row r="16" spans="1:8" ht="11.25">
      <c r="A16" s="6" t="s">
        <v>50</v>
      </c>
      <c r="H16" s="6" t="s">
        <v>511</v>
      </c>
    </row>
    <row r="18" spans="1:5" ht="11.25">
      <c r="A18" s="7">
        <v>32</v>
      </c>
      <c r="B18" s="4" t="s">
        <v>61</v>
      </c>
      <c r="C18" s="19">
        <f>C19</f>
        <v>8000</v>
      </c>
      <c r="E18" s="33">
        <v>8000</v>
      </c>
    </row>
    <row r="19" spans="1:8" ht="11.25">
      <c r="A19" s="7" t="s">
        <v>119</v>
      </c>
      <c r="B19" s="4" t="s">
        <v>487</v>
      </c>
      <c r="C19" s="1">
        <f>E19</f>
        <v>8000</v>
      </c>
      <c r="E19" s="32">
        <v>8000</v>
      </c>
      <c r="H19" s="4" t="s">
        <v>512</v>
      </c>
    </row>
    <row r="20" ht="11.25">
      <c r="E20" s="32"/>
    </row>
    <row r="21" spans="1:5" ht="11.25">
      <c r="A21" s="7">
        <v>33</v>
      </c>
      <c r="B21" s="4" t="s">
        <v>211</v>
      </c>
      <c r="C21" s="19">
        <f>C22</f>
        <v>450000</v>
      </c>
      <c r="E21" s="33">
        <v>450000</v>
      </c>
    </row>
    <row r="22" spans="1:5" ht="11.25">
      <c r="A22" s="7">
        <v>339</v>
      </c>
      <c r="B22" s="4" t="s">
        <v>54</v>
      </c>
      <c r="C22" s="32">
        <f>SUM(C23:C24)</f>
        <v>450000</v>
      </c>
      <c r="E22" s="32">
        <v>450000</v>
      </c>
    </row>
    <row r="23" spans="1:8" ht="11.25">
      <c r="A23" s="7" t="s">
        <v>129</v>
      </c>
      <c r="B23" s="4" t="s">
        <v>141</v>
      </c>
      <c r="C23" s="1">
        <f>E23</f>
        <v>330000</v>
      </c>
      <c r="E23" s="32">
        <v>330000</v>
      </c>
      <c r="H23" s="4" t="s">
        <v>512</v>
      </c>
    </row>
    <row r="24" spans="1:8" ht="11.25">
      <c r="A24" s="7" t="s">
        <v>130</v>
      </c>
      <c r="B24" s="4" t="s">
        <v>144</v>
      </c>
      <c r="C24" s="1">
        <f>E24</f>
        <v>120000</v>
      </c>
      <c r="E24" s="32">
        <v>120000</v>
      </c>
      <c r="H24" s="4" t="s">
        <v>512</v>
      </c>
    </row>
    <row r="25" ht="11.25">
      <c r="E25" s="32"/>
    </row>
    <row r="26" spans="1:5" ht="11.25">
      <c r="A26" s="7">
        <v>34</v>
      </c>
      <c r="B26" s="4" t="s">
        <v>55</v>
      </c>
      <c r="C26" s="19">
        <f>C27</f>
        <v>0</v>
      </c>
      <c r="E26" s="33">
        <v>1</v>
      </c>
    </row>
    <row r="27" spans="1:8" ht="11.25">
      <c r="A27" s="7" t="s">
        <v>120</v>
      </c>
      <c r="B27" s="4" t="s">
        <v>121</v>
      </c>
      <c r="C27" s="1">
        <v>0</v>
      </c>
      <c r="E27" s="32">
        <v>1</v>
      </c>
      <c r="H27" s="4" t="s">
        <v>512</v>
      </c>
    </row>
    <row r="28" spans="1:5" ht="11.25">
      <c r="A28" s="7"/>
      <c r="E28" s="32"/>
    </row>
    <row r="29" spans="1:5" ht="11.25">
      <c r="A29" s="7">
        <v>36</v>
      </c>
      <c r="B29" s="4" t="s">
        <v>159</v>
      </c>
      <c r="C29" s="19">
        <f>C30</f>
        <v>1066554.02</v>
      </c>
      <c r="E29" s="33">
        <v>1066554.02</v>
      </c>
    </row>
    <row r="30" spans="1:5" ht="11.25">
      <c r="A30" s="7">
        <v>360</v>
      </c>
      <c r="B30" s="4" t="s">
        <v>210</v>
      </c>
      <c r="C30" s="1">
        <f>SUM(C31:C33)</f>
        <v>1066554.02</v>
      </c>
      <c r="E30" s="32">
        <v>1066554.02</v>
      </c>
    </row>
    <row r="31" spans="1:8" ht="11.25">
      <c r="A31" s="7" t="s">
        <v>51</v>
      </c>
      <c r="B31" s="4" t="s">
        <v>142</v>
      </c>
      <c r="C31" s="1">
        <f>'[1]Pre2020'!$C$129</f>
        <v>166554.02</v>
      </c>
      <c r="E31" s="32">
        <v>166554.02</v>
      </c>
      <c r="H31" s="4" t="s">
        <v>513</v>
      </c>
    </row>
    <row r="32" spans="1:8" ht="11.25">
      <c r="A32" s="7" t="s">
        <v>52</v>
      </c>
      <c r="B32" s="4" t="s">
        <v>143</v>
      </c>
      <c r="C32" s="1">
        <f>'[1]Pre2020'!$C$130</f>
        <v>0</v>
      </c>
      <c r="E32" s="32">
        <v>0</v>
      </c>
      <c r="H32" s="4" t="s">
        <v>513</v>
      </c>
    </row>
    <row r="33" spans="1:8" ht="11.25">
      <c r="A33" s="7" t="s">
        <v>53</v>
      </c>
      <c r="B33" s="4" t="s">
        <v>25</v>
      </c>
      <c r="C33" s="1">
        <f>'[1]Pre2020'!$C$176</f>
        <v>900000</v>
      </c>
      <c r="E33" s="32">
        <v>900000</v>
      </c>
      <c r="H33" s="4" t="s">
        <v>513</v>
      </c>
    </row>
    <row r="35" spans="1:5" ht="11.25">
      <c r="A35" s="7">
        <v>38</v>
      </c>
      <c r="B35" s="4" t="s">
        <v>56</v>
      </c>
      <c r="C35" s="33">
        <f>SUM(C36:C37)</f>
        <v>0</v>
      </c>
      <c r="E35" s="33">
        <v>2</v>
      </c>
    </row>
    <row r="36" spans="1:8" ht="11.25">
      <c r="A36" s="7" t="s">
        <v>122</v>
      </c>
      <c r="B36" s="4" t="s">
        <v>57</v>
      </c>
      <c r="C36" s="1">
        <v>0</v>
      </c>
      <c r="E36" s="32">
        <v>1</v>
      </c>
      <c r="H36" s="4" t="s">
        <v>512</v>
      </c>
    </row>
    <row r="37" spans="1:8" ht="11.25">
      <c r="A37" s="7" t="s">
        <v>126</v>
      </c>
      <c r="B37" s="4" t="s">
        <v>84</v>
      </c>
      <c r="C37" s="1">
        <v>0</v>
      </c>
      <c r="E37" s="32">
        <v>1</v>
      </c>
      <c r="H37" s="4" t="s">
        <v>512</v>
      </c>
    </row>
    <row r="38" ht="11.25">
      <c r="A38" s="7"/>
    </row>
    <row r="39" spans="1:5" ht="11.25">
      <c r="A39" s="7">
        <v>39</v>
      </c>
      <c r="B39" s="4" t="s">
        <v>212</v>
      </c>
      <c r="C39" s="33">
        <f>SUM(C40:C43)</f>
        <v>43259.99</v>
      </c>
      <c r="E39" s="33">
        <v>43259.99</v>
      </c>
    </row>
    <row r="40" spans="1:8" ht="11.25">
      <c r="A40" s="7" t="s">
        <v>58</v>
      </c>
      <c r="B40" s="4" t="s">
        <v>59</v>
      </c>
      <c r="C40" s="1">
        <f>E40</f>
        <v>0</v>
      </c>
      <c r="E40" s="32">
        <v>0</v>
      </c>
      <c r="H40" s="4" t="s">
        <v>512</v>
      </c>
    </row>
    <row r="41" spans="1:8" ht="11.25">
      <c r="A41" s="7" t="s">
        <v>60</v>
      </c>
      <c r="B41" s="4" t="s">
        <v>213</v>
      </c>
      <c r="C41" s="1">
        <f>E41</f>
        <v>0</v>
      </c>
      <c r="E41" s="32">
        <v>0</v>
      </c>
      <c r="H41" s="4" t="s">
        <v>512</v>
      </c>
    </row>
    <row r="42" spans="1:8" ht="11.25">
      <c r="A42" s="7" t="s">
        <v>127</v>
      </c>
      <c r="B42" s="4" t="s">
        <v>214</v>
      </c>
      <c r="C42" s="1">
        <f>E42</f>
        <v>0</v>
      </c>
      <c r="E42" s="32">
        <v>0</v>
      </c>
      <c r="H42" s="4" t="s">
        <v>512</v>
      </c>
    </row>
    <row r="43" spans="1:8" ht="11.25">
      <c r="A43" s="7" t="s">
        <v>128</v>
      </c>
      <c r="B43" s="4" t="s">
        <v>215</v>
      </c>
      <c r="C43" s="1">
        <f>E43</f>
        <v>43259.99</v>
      </c>
      <c r="E43" s="32">
        <v>43259.99</v>
      </c>
      <c r="H43" s="4" t="s">
        <v>512</v>
      </c>
    </row>
    <row r="44" ht="11.25">
      <c r="E44" s="32"/>
    </row>
    <row r="45" spans="1:6" ht="11.25">
      <c r="A45" s="15"/>
      <c r="B45" s="5" t="s">
        <v>216</v>
      </c>
      <c r="C45" s="5"/>
      <c r="D45" s="31">
        <f>+C18+C21+C26+C29+C35+C39</f>
        <v>1567814.01</v>
      </c>
      <c r="E45" s="32"/>
      <c r="F45" s="31">
        <v>1567817.01</v>
      </c>
    </row>
    <row r="46" ht="11.25">
      <c r="C46" s="1"/>
    </row>
    <row r="47" spans="1:6" ht="11.25">
      <c r="A47" s="6" t="s">
        <v>217</v>
      </c>
      <c r="D47" s="1"/>
      <c r="E47" s="32"/>
      <c r="F47" s="1"/>
    </row>
    <row r="49" spans="1:6" ht="11.25">
      <c r="A49" s="7">
        <v>40</v>
      </c>
      <c r="B49" s="4" t="s">
        <v>218</v>
      </c>
      <c r="C49" s="19">
        <f>C50</f>
        <v>4644666.330000001</v>
      </c>
      <c r="E49" s="33">
        <v>4247535.9</v>
      </c>
      <c r="F49" s="1"/>
    </row>
    <row r="50" spans="1:6" ht="11.25">
      <c r="A50" s="7" t="s">
        <v>28</v>
      </c>
      <c r="B50" s="4" t="s">
        <v>218</v>
      </c>
      <c r="C50" s="32">
        <f>SUM(C51:C57)</f>
        <v>4644666.330000001</v>
      </c>
      <c r="E50" s="32">
        <v>4247535.9</v>
      </c>
      <c r="F50" s="1"/>
    </row>
    <row r="51" spans="1:6" ht="11.25">
      <c r="A51" s="9"/>
      <c r="B51" s="4" t="s">
        <v>603</v>
      </c>
      <c r="C51" s="1">
        <f>4583466.82+23762.61</f>
        <v>4607229.430000001</v>
      </c>
      <c r="D51" s="6"/>
      <c r="E51" s="32">
        <v>4096710.56</v>
      </c>
      <c r="F51" s="1"/>
    </row>
    <row r="52" spans="1:6" ht="11.25">
      <c r="A52" s="9"/>
      <c r="B52" s="4" t="s">
        <v>607</v>
      </c>
      <c r="C52" s="1">
        <v>37436.9</v>
      </c>
      <c r="D52" s="6"/>
      <c r="E52" s="32">
        <v>150825.34</v>
      </c>
      <c r="F52" s="1"/>
    </row>
    <row r="53" spans="1:5" ht="11.25">
      <c r="A53" s="9"/>
      <c r="E53" s="32"/>
    </row>
    <row r="54" spans="1:6" ht="11.25" hidden="1">
      <c r="A54" s="9"/>
      <c r="B54" s="6" t="s">
        <v>508</v>
      </c>
      <c r="C54" s="6"/>
      <c r="D54" s="6"/>
      <c r="E54" s="32"/>
      <c r="F54" s="6"/>
    </row>
    <row r="55" spans="1:5" s="24" customFormat="1" ht="11.25" hidden="1">
      <c r="A55" s="23"/>
      <c r="B55" s="24" t="s">
        <v>152</v>
      </c>
      <c r="E55" s="32"/>
    </row>
    <row r="56" spans="1:5" s="24" customFormat="1" ht="11.25" hidden="1">
      <c r="A56" s="23"/>
      <c r="B56" s="24" t="s">
        <v>153</v>
      </c>
      <c r="E56" s="32"/>
    </row>
    <row r="57" spans="1:5" s="24" customFormat="1" ht="11.25" hidden="1">
      <c r="A57" s="23"/>
      <c r="B57" s="24" t="s">
        <v>154</v>
      </c>
      <c r="E57" s="32"/>
    </row>
    <row r="58" spans="1:5" ht="11.25" hidden="1">
      <c r="A58" s="7"/>
      <c r="E58" s="32"/>
    </row>
    <row r="59" spans="1:5" ht="11.25">
      <c r="A59" s="7">
        <v>41</v>
      </c>
      <c r="B59" s="4" t="s">
        <v>62</v>
      </c>
      <c r="C59" s="19">
        <f>C60</f>
        <v>0</v>
      </c>
      <c r="E59" s="33">
        <v>1</v>
      </c>
    </row>
    <row r="60" spans="1:8" ht="11.25">
      <c r="A60" s="7" t="s">
        <v>27</v>
      </c>
      <c r="B60" s="4" t="s">
        <v>66</v>
      </c>
      <c r="C60" s="1">
        <v>0</v>
      </c>
      <c r="E60" s="32">
        <v>1</v>
      </c>
      <c r="H60" s="4" t="s">
        <v>512</v>
      </c>
    </row>
    <row r="61" spans="1:5" ht="11.25">
      <c r="A61" s="7"/>
      <c r="E61" s="32"/>
    </row>
    <row r="62" spans="1:5" ht="11.25">
      <c r="A62" s="7">
        <v>42</v>
      </c>
      <c r="B62" s="4" t="s">
        <v>63</v>
      </c>
      <c r="C62" s="19">
        <f>C63</f>
        <v>250000</v>
      </c>
      <c r="E62" s="33">
        <v>250000</v>
      </c>
    </row>
    <row r="63" spans="1:8" ht="11.25">
      <c r="A63" s="7" t="s">
        <v>64</v>
      </c>
      <c r="B63" s="4" t="s">
        <v>65</v>
      </c>
      <c r="C63" s="1">
        <f>'[1]Pre2020'!$C$184</f>
        <v>250000</v>
      </c>
      <c r="E63" s="32">
        <v>250000</v>
      </c>
      <c r="H63" s="4" t="s">
        <v>608</v>
      </c>
    </row>
    <row r="64" spans="1:5" ht="11.25">
      <c r="A64" s="7"/>
      <c r="E64" s="32"/>
    </row>
    <row r="65" spans="1:5" ht="11.25">
      <c r="A65" s="7">
        <v>44</v>
      </c>
      <c r="B65" s="4" t="s">
        <v>67</v>
      </c>
      <c r="C65" s="19">
        <f>C66</f>
        <v>3673725.126884915</v>
      </c>
      <c r="E65" s="33">
        <v>2893706.674157916</v>
      </c>
    </row>
    <row r="66" spans="1:5" ht="11.25">
      <c r="A66" s="7">
        <v>440</v>
      </c>
      <c r="B66" s="4" t="s">
        <v>68</v>
      </c>
      <c r="C66" s="32">
        <f>SUM(C67:C78)</f>
        <v>3673725.126884915</v>
      </c>
      <c r="E66" s="32">
        <v>2893706.674157916</v>
      </c>
    </row>
    <row r="67" spans="1:8" ht="11.25">
      <c r="A67" s="7" t="s">
        <v>26</v>
      </c>
      <c r="B67" s="4" t="s">
        <v>521</v>
      </c>
      <c r="C67" s="1">
        <f>'[1]Pre2020'!$C$180</f>
        <v>878961.134496804</v>
      </c>
      <c r="E67" s="32">
        <v>781147.8282285087</v>
      </c>
      <c r="H67" s="4" t="s">
        <v>513</v>
      </c>
    </row>
    <row r="68" spans="1:8" ht="11.25">
      <c r="A68" s="7" t="s">
        <v>514</v>
      </c>
      <c r="B68" s="4" t="s">
        <v>522</v>
      </c>
      <c r="C68" s="1">
        <f>'[1]Pre2020'!$C$181</f>
        <v>43948.0567248402</v>
      </c>
      <c r="E68" s="32">
        <v>39057.39141142544</v>
      </c>
      <c r="H68" s="4" t="s">
        <v>513</v>
      </c>
    </row>
    <row r="69" spans="1:8" ht="11.25">
      <c r="A69" s="7" t="s">
        <v>6</v>
      </c>
      <c r="B69" s="4" t="s">
        <v>523</v>
      </c>
      <c r="C69" s="1">
        <f>'[1]Pre2020'!$C$236</f>
        <v>92837.44641182762</v>
      </c>
      <c r="E69" s="32">
        <v>229565.21860880146</v>
      </c>
      <c r="H69" s="4" t="s">
        <v>513</v>
      </c>
    </row>
    <row r="70" spans="1:8" ht="11.25">
      <c r="A70" s="7" t="s">
        <v>515</v>
      </c>
      <c r="B70" s="4" t="s">
        <v>524</v>
      </c>
      <c r="C70" s="1">
        <f>'[1]Pre2020'!$C$237</f>
        <v>4641.872320591381</v>
      </c>
      <c r="E70" s="32">
        <v>11478.260930440074</v>
      </c>
      <c r="H70" s="4" t="s">
        <v>513</v>
      </c>
    </row>
    <row r="71" spans="1:8" ht="11.25">
      <c r="A71" s="7" t="s">
        <v>516</v>
      </c>
      <c r="B71" s="4" t="s">
        <v>525</v>
      </c>
      <c r="C71" s="1">
        <f>'[1]Pre2020'!$C$278</f>
        <v>0</v>
      </c>
      <c r="E71" s="32">
        <v>0</v>
      </c>
      <c r="H71" s="4" t="s">
        <v>513</v>
      </c>
    </row>
    <row r="72" spans="1:8" ht="11.25">
      <c r="A72" s="7" t="s">
        <v>517</v>
      </c>
      <c r="B72" s="4" t="s">
        <v>526</v>
      </c>
      <c r="C72" s="1">
        <f>'[1]Pre2020'!$C$279</f>
        <v>0</v>
      </c>
      <c r="E72" s="32">
        <v>0</v>
      </c>
      <c r="H72" s="4" t="s">
        <v>513</v>
      </c>
    </row>
    <row r="73" spans="1:8" ht="11.25">
      <c r="A73" s="7" t="s">
        <v>485</v>
      </c>
      <c r="B73" s="4" t="s">
        <v>527</v>
      </c>
      <c r="C73" s="1">
        <f>'[1]Pre2020'!$C$356</f>
        <v>24950.69</v>
      </c>
      <c r="E73" s="32">
        <v>24484.93</v>
      </c>
      <c r="H73" s="4" t="s">
        <v>513</v>
      </c>
    </row>
    <row r="74" spans="1:8" ht="11.25">
      <c r="A74" s="7" t="s">
        <v>518</v>
      </c>
      <c r="B74" s="4" t="s">
        <v>528</v>
      </c>
      <c r="C74" s="1">
        <f>'[1]Pre2020'!$C$357</f>
        <v>2172.45</v>
      </c>
      <c r="E74" s="32">
        <v>2398.9</v>
      </c>
      <c r="H74" s="4" t="s">
        <v>513</v>
      </c>
    </row>
    <row r="75" spans="1:8" ht="11.25">
      <c r="A75" s="7" t="s">
        <v>7</v>
      </c>
      <c r="B75" s="4" t="s">
        <v>529</v>
      </c>
      <c r="C75" s="1">
        <f>'[1]Pre2020'!$C$406</f>
        <v>1713140.740024764</v>
      </c>
      <c r="E75" s="32">
        <v>1084901.5336471954</v>
      </c>
      <c r="H75" s="4" t="s">
        <v>513</v>
      </c>
    </row>
    <row r="76" spans="1:8" ht="11.25">
      <c r="A76" s="7" t="s">
        <v>491</v>
      </c>
      <c r="B76" s="4" t="s">
        <v>530</v>
      </c>
      <c r="C76" s="1">
        <f>'[1]Pre2020'!$C$407</f>
        <v>100464.04169427656</v>
      </c>
      <c r="E76" s="32">
        <v>66933.4733013757</v>
      </c>
      <c r="H76" s="4" t="s">
        <v>513</v>
      </c>
    </row>
    <row r="77" spans="1:8" ht="11.25">
      <c r="A77" s="7" t="s">
        <v>519</v>
      </c>
      <c r="B77" s="4" t="s">
        <v>532</v>
      </c>
      <c r="C77" s="1">
        <f>'[1]Pre2020'!$C$448</f>
        <v>773913.0430588681</v>
      </c>
      <c r="E77" s="32">
        <v>622608.6962192091</v>
      </c>
      <c r="H77" s="4" t="s">
        <v>513</v>
      </c>
    </row>
    <row r="78" spans="1:8" ht="11.25">
      <c r="A78" s="7" t="s">
        <v>520</v>
      </c>
      <c r="B78" s="4" t="s">
        <v>592</v>
      </c>
      <c r="C78" s="1">
        <f>'[1]Pre2020'!$C$449</f>
        <v>38695.65215294341</v>
      </c>
      <c r="E78" s="32">
        <v>31130.44181096046</v>
      </c>
      <c r="H78" s="4" t="s">
        <v>513</v>
      </c>
    </row>
    <row r="79" spans="1:5" ht="11.25">
      <c r="A79" s="7"/>
      <c r="E79" s="32"/>
    </row>
    <row r="80" spans="1:5" ht="11.25">
      <c r="A80" s="7">
        <v>45</v>
      </c>
      <c r="B80" s="4" t="s">
        <v>221</v>
      </c>
      <c r="C80" s="121">
        <f>C81</f>
        <v>0</v>
      </c>
      <c r="E80" s="122">
        <v>2</v>
      </c>
    </row>
    <row r="81" spans="1:5" ht="11.25">
      <c r="A81" s="7">
        <v>450</v>
      </c>
      <c r="B81" s="4" t="s">
        <v>222</v>
      </c>
      <c r="C81" s="37">
        <f>SUM(C82:C83)</f>
        <v>0</v>
      </c>
      <c r="E81" s="37">
        <v>2</v>
      </c>
    </row>
    <row r="82" spans="1:8" ht="11.25">
      <c r="A82" s="7" t="s">
        <v>70</v>
      </c>
      <c r="B82" s="4" t="s">
        <v>131</v>
      </c>
      <c r="C82" s="95">
        <v>0</v>
      </c>
      <c r="E82" s="37">
        <v>1</v>
      </c>
      <c r="H82" s="4" t="s">
        <v>512</v>
      </c>
    </row>
    <row r="83" spans="1:8" ht="11.25" customHeight="1">
      <c r="A83" s="44" t="s">
        <v>71</v>
      </c>
      <c r="B83" s="108" t="s">
        <v>492</v>
      </c>
      <c r="C83" s="95">
        <v>0</v>
      </c>
      <c r="D83" s="108"/>
      <c r="E83" s="37">
        <v>1</v>
      </c>
      <c r="F83" s="108"/>
      <c r="H83" s="4" t="s">
        <v>512</v>
      </c>
    </row>
    <row r="84" spans="1:6" ht="12.75">
      <c r="A84" s="7"/>
      <c r="B84" s="109"/>
      <c r="C84" s="109"/>
      <c r="D84" s="109"/>
      <c r="E84" s="32"/>
      <c r="F84" s="99"/>
    </row>
    <row r="85" spans="1:5" ht="11.25">
      <c r="A85" s="7">
        <v>46</v>
      </c>
      <c r="B85" s="4" t="s">
        <v>223</v>
      </c>
      <c r="C85" s="19">
        <f>C86</f>
        <v>19915582.032265313</v>
      </c>
      <c r="E85" s="33">
        <v>19357613.16180493</v>
      </c>
    </row>
    <row r="86" spans="1:6" ht="11.25">
      <c r="A86" s="7">
        <v>462</v>
      </c>
      <c r="B86" s="4" t="s">
        <v>150</v>
      </c>
      <c r="C86" s="32">
        <f>SUM(C87:C98)</f>
        <v>19915582.032265313</v>
      </c>
      <c r="D86" s="1"/>
      <c r="E86" s="32">
        <v>19357613.16180493</v>
      </c>
      <c r="F86" s="1"/>
    </row>
    <row r="87" spans="1:8" ht="11.25">
      <c r="A87" s="9" t="s">
        <v>224</v>
      </c>
      <c r="B87" s="4" t="s">
        <v>521</v>
      </c>
      <c r="C87" s="1">
        <f>'[1]Pre2020'!$C$189</f>
        <v>11854542.423187124</v>
      </c>
      <c r="E87" s="32">
        <v>11800622.677837612</v>
      </c>
      <c r="F87" s="1"/>
      <c r="H87" s="4" t="s">
        <v>513</v>
      </c>
    </row>
    <row r="88" spans="1:8" ht="11.25">
      <c r="A88" s="9" t="s">
        <v>533</v>
      </c>
      <c r="B88" s="4" t="s">
        <v>522</v>
      </c>
      <c r="C88" s="1">
        <f>'[1]Pre2020'!$C$190</f>
        <v>635477.1211593562</v>
      </c>
      <c r="E88" s="32">
        <v>632781.1338918807</v>
      </c>
      <c r="F88" s="1"/>
      <c r="H88" s="4" t="s">
        <v>513</v>
      </c>
    </row>
    <row r="89" spans="1:8" ht="11.25">
      <c r="A89" s="9" t="s">
        <v>24</v>
      </c>
      <c r="B89" s="4" t="s">
        <v>523</v>
      </c>
      <c r="C89" s="1">
        <f>'[1]Pre2020'!$C$241</f>
        <v>972876.1148081726</v>
      </c>
      <c r="E89" s="32">
        <v>869109.4002911985</v>
      </c>
      <c r="H89" s="4" t="s">
        <v>513</v>
      </c>
    </row>
    <row r="90" spans="1:8" ht="11.25">
      <c r="A90" s="9" t="s">
        <v>534</v>
      </c>
      <c r="B90" s="4" t="s">
        <v>524</v>
      </c>
      <c r="C90" s="1">
        <f>'[1]Pre2020'!$C$242</f>
        <v>48643.80574040863</v>
      </c>
      <c r="E90" s="32">
        <v>43455.47001455993</v>
      </c>
      <c r="H90" s="4" t="s">
        <v>513</v>
      </c>
    </row>
    <row r="91" spans="1:8" ht="11.25">
      <c r="A91" s="9" t="s">
        <v>151</v>
      </c>
      <c r="B91" s="4" t="s">
        <v>525</v>
      </c>
      <c r="C91" s="1">
        <f>'[1]Pre2020'!$C$283</f>
        <v>1123389.6798</v>
      </c>
      <c r="E91" s="32">
        <v>1219384.6176</v>
      </c>
      <c r="H91" s="4" t="s">
        <v>513</v>
      </c>
    </row>
    <row r="92" spans="1:8" ht="11.25">
      <c r="A92" s="9" t="s">
        <v>535</v>
      </c>
      <c r="B92" s="4" t="s">
        <v>526</v>
      </c>
      <c r="C92" s="1">
        <f>'[1]Pre2020'!$C$284</f>
        <v>56169.48398999999</v>
      </c>
      <c r="E92" s="32">
        <v>60969.23088</v>
      </c>
      <c r="H92" s="4" t="s">
        <v>513</v>
      </c>
    </row>
    <row r="93" spans="1:8" ht="11.25">
      <c r="A93" s="9" t="s">
        <v>81</v>
      </c>
      <c r="B93" s="4" t="s">
        <v>527</v>
      </c>
      <c r="C93" s="1">
        <f>'[1]Pre2020'!$C$361</f>
        <v>1191633.31</v>
      </c>
      <c r="E93" s="32">
        <v>1006920.8</v>
      </c>
      <c r="H93" s="4" t="s">
        <v>513</v>
      </c>
    </row>
    <row r="94" spans="1:8" ht="11.25">
      <c r="A94" s="9" t="s">
        <v>536</v>
      </c>
      <c r="B94" s="4" t="s">
        <v>528</v>
      </c>
      <c r="C94" s="1">
        <f>'[1]Pre2020'!$C$362</f>
        <v>103755.42</v>
      </c>
      <c r="E94" s="32">
        <v>98652.6</v>
      </c>
      <c r="H94" s="4" t="s">
        <v>513</v>
      </c>
    </row>
    <row r="95" spans="1:8" ht="11.25">
      <c r="A95" s="9" t="s">
        <v>371</v>
      </c>
      <c r="B95" s="4" t="s">
        <v>529</v>
      </c>
      <c r="C95" s="1">
        <f>'[1]Pre2020'!$C$411</f>
        <v>1948834.1884180172</v>
      </c>
      <c r="E95" s="32">
        <v>2134562.7887955853</v>
      </c>
      <c r="H95" s="4" t="s">
        <v>513</v>
      </c>
    </row>
    <row r="96" spans="1:8" ht="11.25">
      <c r="A96" s="9" t="s">
        <v>537</v>
      </c>
      <c r="B96" s="4" t="s">
        <v>530</v>
      </c>
      <c r="C96" s="1">
        <f>'[1]Pre2020'!$C$412</f>
        <v>112019.07292572345</v>
      </c>
      <c r="E96" s="32">
        <v>122681.50204862427</v>
      </c>
      <c r="H96" s="4" t="s">
        <v>513</v>
      </c>
    </row>
    <row r="97" spans="1:8" ht="11.25">
      <c r="A97" s="9" t="s">
        <v>493</v>
      </c>
      <c r="B97" s="4" t="s">
        <v>532</v>
      </c>
      <c r="C97" s="32">
        <f>'[1]Pre2020'!$C$453</f>
        <v>1779277.535463345</v>
      </c>
      <c r="E97" s="32">
        <v>1303307.5623290217</v>
      </c>
      <c r="H97" s="4" t="s">
        <v>513</v>
      </c>
    </row>
    <row r="98" spans="1:8" ht="11.25">
      <c r="A98" s="9" t="s">
        <v>538</v>
      </c>
      <c r="B98" s="4" t="s">
        <v>531</v>
      </c>
      <c r="C98" s="32">
        <f>'[1]Pre2020'!$C$454</f>
        <v>88963.87677316726</v>
      </c>
      <c r="E98" s="32">
        <v>65165.37811645109</v>
      </c>
      <c r="H98" s="4" t="s">
        <v>513</v>
      </c>
    </row>
    <row r="99" ht="11.25">
      <c r="A99" s="9"/>
    </row>
    <row r="100" spans="1:5" ht="11.25">
      <c r="A100" s="9" t="s">
        <v>309</v>
      </c>
      <c r="B100" s="4" t="s">
        <v>147</v>
      </c>
      <c r="C100" s="19">
        <f>C101</f>
        <v>88468.61391017969</v>
      </c>
      <c r="E100" s="33">
        <v>48850.74803840322</v>
      </c>
    </row>
    <row r="101" spans="1:5" ht="11.25">
      <c r="A101" s="9" t="s">
        <v>148</v>
      </c>
      <c r="B101" s="4" t="s">
        <v>147</v>
      </c>
      <c r="C101" s="32">
        <f>SUM(C102:C103)</f>
        <v>88468.61391017969</v>
      </c>
      <c r="E101" s="32">
        <v>48850.74803840322</v>
      </c>
    </row>
    <row r="102" spans="1:8" ht="11.25">
      <c r="A102" s="9" t="s">
        <v>264</v>
      </c>
      <c r="B102" s="4" t="s">
        <v>539</v>
      </c>
      <c r="C102" s="1">
        <f>'[1]Pre2020'!$C$320</f>
        <v>81999.49408596051</v>
      </c>
      <c r="E102" s="32">
        <v>46002.025884540206</v>
      </c>
      <c r="H102" s="4" t="s">
        <v>513</v>
      </c>
    </row>
    <row r="103" spans="1:8" ht="11.25">
      <c r="A103" s="9" t="s">
        <v>265</v>
      </c>
      <c r="B103" s="4" t="s">
        <v>540</v>
      </c>
      <c r="C103" s="1">
        <f>'[1]Pre2020'!$C$321</f>
        <v>6469.119824219179</v>
      </c>
      <c r="E103" s="32">
        <v>2848.722153863014</v>
      </c>
      <c r="H103" s="4" t="s">
        <v>513</v>
      </c>
    </row>
    <row r="104" ht="11.25">
      <c r="A104" s="9"/>
    </row>
    <row r="105" spans="1:5" ht="11.25">
      <c r="A105" s="9" t="s">
        <v>310</v>
      </c>
      <c r="B105" s="4" t="s">
        <v>149</v>
      </c>
      <c r="C105" s="19">
        <f>C106</f>
        <v>1</v>
      </c>
      <c r="E105" s="33">
        <v>1</v>
      </c>
    </row>
    <row r="106" spans="1:8" ht="11.25">
      <c r="A106" s="9" t="s">
        <v>29</v>
      </c>
      <c r="B106" s="4" t="s">
        <v>149</v>
      </c>
      <c r="C106" s="1">
        <f>E106</f>
        <v>1</v>
      </c>
      <c r="E106" s="32">
        <v>1</v>
      </c>
      <c r="H106" s="4" t="s">
        <v>512</v>
      </c>
    </row>
    <row r="107" spans="1:5" ht="11.25">
      <c r="A107" s="9"/>
      <c r="E107" s="32"/>
    </row>
    <row r="108" spans="1:5" ht="11.25">
      <c r="A108" s="9" t="s">
        <v>311</v>
      </c>
      <c r="B108" s="4" t="s">
        <v>230</v>
      </c>
      <c r="C108" s="19">
        <f>C109</f>
        <v>1</v>
      </c>
      <c r="E108" s="33">
        <v>1</v>
      </c>
    </row>
    <row r="109" spans="1:8" ht="11.25">
      <c r="A109" s="9" t="s">
        <v>30</v>
      </c>
      <c r="B109" s="4" t="s">
        <v>231</v>
      </c>
      <c r="C109" s="1">
        <f>E109</f>
        <v>1</v>
      </c>
      <c r="E109" s="32">
        <v>1</v>
      </c>
      <c r="H109" s="4" t="s">
        <v>512</v>
      </c>
    </row>
    <row r="110" spans="1:5" ht="11.25">
      <c r="A110" s="9"/>
      <c r="E110" s="32"/>
    </row>
    <row r="111" spans="2:6" ht="11.25">
      <c r="B111" s="5" t="s">
        <v>225</v>
      </c>
      <c r="C111" s="5"/>
      <c r="D111" s="31">
        <f>C49+C59+C62+C65+C80+C85+C100+C105+C108</f>
        <v>28572444.10306041</v>
      </c>
      <c r="F111" s="31">
        <v>26797711.48400125</v>
      </c>
    </row>
    <row r="112" ht="11.25">
      <c r="E112" s="32"/>
    </row>
    <row r="113" spans="1:6" ht="11.25">
      <c r="A113" s="6" t="s">
        <v>226</v>
      </c>
      <c r="E113" s="32"/>
      <c r="F113" s="1"/>
    </row>
    <row r="114" ht="11.25">
      <c r="E114" s="32"/>
    </row>
    <row r="115" spans="1:5" ht="11.25">
      <c r="A115" s="7">
        <v>52</v>
      </c>
      <c r="B115" s="4" t="s">
        <v>227</v>
      </c>
      <c r="C115" s="19">
        <f>C116</f>
        <v>0</v>
      </c>
      <c r="E115" s="33">
        <v>1</v>
      </c>
    </row>
    <row r="116" spans="1:8" ht="11.25">
      <c r="A116" s="7" t="s">
        <v>31</v>
      </c>
      <c r="B116" s="4" t="s">
        <v>227</v>
      </c>
      <c r="C116" s="1">
        <v>0</v>
      </c>
      <c r="E116" s="32">
        <v>1</v>
      </c>
      <c r="H116" s="4" t="s">
        <v>512</v>
      </c>
    </row>
    <row r="117" ht="11.25">
      <c r="E117" s="32"/>
    </row>
    <row r="118" spans="2:6" ht="11.25">
      <c r="B118" s="5" t="s">
        <v>228</v>
      </c>
      <c r="C118" s="5"/>
      <c r="D118" s="31">
        <f>C115</f>
        <v>0</v>
      </c>
      <c r="E118" s="32"/>
      <c r="F118" s="31">
        <v>1</v>
      </c>
    </row>
    <row r="119" spans="1:6" ht="11.25">
      <c r="A119" s="1"/>
      <c r="B119" s="1"/>
      <c r="C119" s="1"/>
      <c r="D119" s="1"/>
      <c r="E119" s="32"/>
      <c r="F119" s="1"/>
    </row>
    <row r="120" spans="1:5" ht="11.25">
      <c r="A120" s="6" t="s">
        <v>80</v>
      </c>
      <c r="E120" s="32"/>
    </row>
    <row r="121" ht="11.25">
      <c r="E121" s="32"/>
    </row>
    <row r="122" spans="1:5" ht="11.25">
      <c r="A122" s="7">
        <v>68</v>
      </c>
      <c r="B122" s="4" t="s">
        <v>82</v>
      </c>
      <c r="C122" s="19">
        <f>C123</f>
        <v>0</v>
      </c>
      <c r="E122" s="19">
        <v>1</v>
      </c>
    </row>
    <row r="123" spans="1:8" ht="11.25">
      <c r="A123" s="7" t="s">
        <v>564</v>
      </c>
      <c r="B123" s="4" t="s">
        <v>83</v>
      </c>
      <c r="C123" s="1">
        <v>0</v>
      </c>
      <c r="E123" s="32">
        <v>1</v>
      </c>
      <c r="H123" s="4" t="s">
        <v>512</v>
      </c>
    </row>
    <row r="124" spans="1:5" ht="11.25">
      <c r="A124" s="7"/>
      <c r="C124" s="1"/>
      <c r="E124" s="32"/>
    </row>
    <row r="125" spans="1:6" ht="11.25">
      <c r="A125" s="7"/>
      <c r="B125" s="5" t="s">
        <v>276</v>
      </c>
      <c r="C125" s="5"/>
      <c r="D125" s="31">
        <f>C122</f>
        <v>0</v>
      </c>
      <c r="F125" s="31">
        <v>1</v>
      </c>
    </row>
    <row r="126" spans="1:6" ht="11.25">
      <c r="A126" s="1"/>
      <c r="B126" s="1"/>
      <c r="C126" s="1"/>
      <c r="D126" s="1"/>
      <c r="F126" s="1"/>
    </row>
    <row r="127" ht="11.25">
      <c r="A127" s="6" t="s">
        <v>229</v>
      </c>
    </row>
    <row r="129" spans="1:5" ht="11.25">
      <c r="A129" s="7">
        <v>70</v>
      </c>
      <c r="B129" s="4" t="s">
        <v>218</v>
      </c>
      <c r="C129" s="19">
        <f>+C130</f>
        <v>11790214.41</v>
      </c>
      <c r="E129" s="33">
        <v>14620734.66</v>
      </c>
    </row>
    <row r="130" spans="1:5" ht="11.25">
      <c r="A130" s="7" t="s">
        <v>560</v>
      </c>
      <c r="B130" s="4" t="s">
        <v>218</v>
      </c>
      <c r="C130" s="1">
        <f>SUM(C131:C139)</f>
        <v>11790214.41</v>
      </c>
      <c r="E130" s="1">
        <v>14620734.66</v>
      </c>
    </row>
    <row r="131" spans="1:6" s="24" customFormat="1" ht="11.25">
      <c r="A131" s="23"/>
      <c r="B131" s="24" t="s">
        <v>579</v>
      </c>
      <c r="C131" s="25">
        <v>0</v>
      </c>
      <c r="E131" s="25">
        <v>2372804.66</v>
      </c>
      <c r="F131" s="32"/>
    </row>
    <row r="132" spans="1:8" s="24" customFormat="1" ht="11.25">
      <c r="A132" s="23"/>
      <c r="B132" s="24" t="s">
        <v>580</v>
      </c>
      <c r="C132" s="25">
        <v>0</v>
      </c>
      <c r="D132" s="98"/>
      <c r="E132" s="25">
        <v>9438906.32</v>
      </c>
      <c r="H132" s="4"/>
    </row>
    <row r="133" spans="1:8" s="24" customFormat="1" ht="11.25">
      <c r="A133" s="23"/>
      <c r="B133" s="24" t="s">
        <v>581</v>
      </c>
      <c r="C133" s="25">
        <v>0</v>
      </c>
      <c r="D133" s="98"/>
      <c r="E133" s="25">
        <v>94900</v>
      </c>
      <c r="H133" s="4" t="s">
        <v>585</v>
      </c>
    </row>
    <row r="134" spans="1:5" s="24" customFormat="1" ht="11.25">
      <c r="A134" s="23"/>
      <c r="B134" s="24" t="s">
        <v>582</v>
      </c>
      <c r="C134" s="25">
        <v>0</v>
      </c>
      <c r="D134" s="98"/>
      <c r="E134" s="25">
        <v>800503.26</v>
      </c>
    </row>
    <row r="135" spans="1:5" s="24" customFormat="1" ht="11.25">
      <c r="A135" s="23"/>
      <c r="B135" s="24" t="s">
        <v>583</v>
      </c>
      <c r="C135" s="25">
        <v>0</v>
      </c>
      <c r="D135" s="98"/>
      <c r="E135" s="25">
        <v>1863620.42</v>
      </c>
    </row>
    <row r="136" spans="1:5" s="24" customFormat="1" ht="11.25">
      <c r="A136" s="23"/>
      <c r="B136" s="24" t="s">
        <v>584</v>
      </c>
      <c r="C136" s="25">
        <v>0</v>
      </c>
      <c r="D136" s="98"/>
      <c r="E136" s="25">
        <v>50000</v>
      </c>
    </row>
    <row r="137" spans="1:5" s="24" customFormat="1" ht="11.25">
      <c r="A137" s="23"/>
      <c r="B137" s="24" t="s">
        <v>604</v>
      </c>
      <c r="C137" s="25">
        <v>11503458.74</v>
      </c>
      <c r="D137" s="98"/>
      <c r="E137" s="25">
        <v>0</v>
      </c>
    </row>
    <row r="138" spans="1:5" s="24" customFormat="1" ht="11.25">
      <c r="A138" s="23"/>
      <c r="B138" s="24" t="s">
        <v>605</v>
      </c>
      <c r="C138" s="25">
        <v>190000</v>
      </c>
      <c r="D138" s="98"/>
      <c r="E138" s="25">
        <v>0</v>
      </c>
    </row>
    <row r="139" spans="1:6" s="24" customFormat="1" ht="11.25">
      <c r="A139" s="23"/>
      <c r="B139" s="24" t="s">
        <v>606</v>
      </c>
      <c r="C139" s="25">
        <v>96755.67</v>
      </c>
      <c r="D139" s="98"/>
      <c r="E139" s="25">
        <v>0</v>
      </c>
      <c r="F139" s="25"/>
    </row>
    <row r="140" ht="11.25">
      <c r="A140" s="7"/>
    </row>
    <row r="141" spans="1:5" ht="11.25">
      <c r="A141" s="7">
        <v>72</v>
      </c>
      <c r="B141" s="4" t="s">
        <v>72</v>
      </c>
      <c r="C141" s="19">
        <f>C142</f>
        <v>0</v>
      </c>
      <c r="E141" s="33">
        <v>1</v>
      </c>
    </row>
    <row r="142" spans="1:8" ht="11.25">
      <c r="A142" s="7" t="s">
        <v>559</v>
      </c>
      <c r="B142" s="4" t="s">
        <v>220</v>
      </c>
      <c r="C142" s="1">
        <v>0</v>
      </c>
      <c r="E142" s="32">
        <v>1</v>
      </c>
      <c r="H142" s="4" t="s">
        <v>512</v>
      </c>
    </row>
    <row r="143" spans="1:5" ht="11.25">
      <c r="A143" s="7"/>
      <c r="E143" s="32"/>
    </row>
    <row r="144" spans="1:5" ht="11.25">
      <c r="A144" s="7">
        <v>74</v>
      </c>
      <c r="B144" s="4" t="s">
        <v>67</v>
      </c>
      <c r="C144" s="33">
        <f>SUM(C145:C152)</f>
        <v>348074.5516551264</v>
      </c>
      <c r="E144" s="33">
        <v>274149.1321099528</v>
      </c>
    </row>
    <row r="145" spans="1:5" ht="11.25">
      <c r="A145" s="7" t="s">
        <v>557</v>
      </c>
      <c r="B145" s="4" t="s">
        <v>68</v>
      </c>
      <c r="C145" s="1">
        <v>0</v>
      </c>
      <c r="E145" s="32">
        <v>0</v>
      </c>
    </row>
    <row r="146" spans="1:8" ht="11.25">
      <c r="A146" s="7" t="s">
        <v>541</v>
      </c>
      <c r="B146" s="4" t="s">
        <v>542</v>
      </c>
      <c r="C146" s="1">
        <f>'[1]Pre2020'!$C$194</f>
        <v>87896.1134496804</v>
      </c>
      <c r="D146" s="148">
        <f aca="true" t="shared" si="0" ref="D146:D151">+C146+C161</f>
        <v>1358850.3557683928</v>
      </c>
      <c r="E146" s="32">
        <v>78114.78282285087</v>
      </c>
      <c r="H146" s="4" t="s">
        <v>513</v>
      </c>
    </row>
    <row r="147" spans="1:8" ht="11.25">
      <c r="A147" s="7" t="s">
        <v>543</v>
      </c>
      <c r="B147" s="4" t="s">
        <v>548</v>
      </c>
      <c r="C147" s="1">
        <f>'[1]Pre2020'!$C$246</f>
        <v>9283.744641182762</v>
      </c>
      <c r="D147" s="148">
        <f t="shared" si="0"/>
        <v>120744.89704200006</v>
      </c>
      <c r="E147" s="32">
        <v>22956.521860880148</v>
      </c>
      <c r="H147" s="4" t="s">
        <v>513</v>
      </c>
    </row>
    <row r="148" spans="1:8" ht="11.25">
      <c r="A148" s="7" t="s">
        <v>544</v>
      </c>
      <c r="B148" s="4" t="s">
        <v>549</v>
      </c>
      <c r="C148" s="1">
        <f>'[1]Pre2020'!$C$288</f>
        <v>0</v>
      </c>
      <c r="D148" s="148">
        <f t="shared" si="0"/>
        <v>112338.96797999999</v>
      </c>
      <c r="E148" s="32">
        <v>0</v>
      </c>
      <c r="H148" s="4" t="s">
        <v>513</v>
      </c>
    </row>
    <row r="149" spans="1:8" ht="11.25">
      <c r="A149" s="7" t="s">
        <v>545</v>
      </c>
      <c r="B149" s="4" t="s">
        <v>550</v>
      </c>
      <c r="C149" s="1">
        <f>'[1]Pre2020'!$C$366</f>
        <v>2272.46</v>
      </c>
      <c r="D149" s="148">
        <f t="shared" si="0"/>
        <v>110804.24</v>
      </c>
      <c r="E149" s="32">
        <v>2398.9</v>
      </c>
      <c r="H149" s="4" t="s">
        <v>513</v>
      </c>
    </row>
    <row r="150" spans="1:8" ht="11.25">
      <c r="A150" s="7" t="s">
        <v>546</v>
      </c>
      <c r="B150" s="4" t="s">
        <v>551</v>
      </c>
      <c r="C150" s="1">
        <f>'[1]Pre2020'!$C$416</f>
        <v>171230.92925837642</v>
      </c>
      <c r="D150" s="148">
        <f t="shared" si="0"/>
        <v>366032.4928442781</v>
      </c>
      <c r="E150" s="32">
        <v>108417.05780430084</v>
      </c>
      <c r="H150" s="4" t="s">
        <v>513</v>
      </c>
    </row>
    <row r="151" spans="1:8" ht="11.25">
      <c r="A151" s="7" t="s">
        <v>547</v>
      </c>
      <c r="B151" s="4" t="s">
        <v>552</v>
      </c>
      <c r="C151" s="1">
        <f>'[1]Pre2020'!$C$458</f>
        <v>77391.30430588682</v>
      </c>
      <c r="D151" s="148">
        <f t="shared" si="0"/>
        <v>255319.05785222133</v>
      </c>
      <c r="E151" s="32">
        <v>62260.869621920916</v>
      </c>
      <c r="H151" s="4" t="s">
        <v>513</v>
      </c>
    </row>
    <row r="152" spans="1:8" ht="11.25">
      <c r="A152" s="7" t="s">
        <v>558</v>
      </c>
      <c r="B152" s="4" t="s">
        <v>69</v>
      </c>
      <c r="C152" s="1">
        <v>0</v>
      </c>
      <c r="E152" s="32">
        <v>1</v>
      </c>
      <c r="H152" s="4" t="s">
        <v>512</v>
      </c>
    </row>
    <row r="153" spans="1:5" ht="11.25">
      <c r="A153" s="7"/>
      <c r="E153" s="32"/>
    </row>
    <row r="154" spans="1:5" ht="11.25">
      <c r="A154" s="7">
        <v>75</v>
      </c>
      <c r="B154" s="4" t="s">
        <v>221</v>
      </c>
      <c r="C154" s="19">
        <v>0</v>
      </c>
      <c r="D154" s="1">
        <f>SUM(D146:D151)+D168</f>
        <v>2337440.130847769</v>
      </c>
      <c r="E154" s="33">
        <v>0</v>
      </c>
    </row>
    <row r="155" spans="1:5" ht="11.25">
      <c r="A155" s="7" t="s">
        <v>32</v>
      </c>
      <c r="B155" s="4" t="s">
        <v>33</v>
      </c>
      <c r="C155" s="1">
        <v>0</v>
      </c>
      <c r="D155" s="1"/>
      <c r="E155" s="32">
        <v>0</v>
      </c>
    </row>
    <row r="156" spans="1:5" ht="11.25">
      <c r="A156" s="7" t="s">
        <v>553</v>
      </c>
      <c r="B156" s="4" t="s">
        <v>555</v>
      </c>
      <c r="C156" s="1">
        <v>0</v>
      </c>
      <c r="E156" s="32">
        <v>0</v>
      </c>
    </row>
    <row r="157" spans="1:5" ht="11.25">
      <c r="A157" s="7" t="s">
        <v>554</v>
      </c>
      <c r="B157" s="4" t="s">
        <v>556</v>
      </c>
      <c r="C157" s="1">
        <v>0</v>
      </c>
      <c r="E157" s="32">
        <v>0</v>
      </c>
    </row>
    <row r="158" ht="11.25">
      <c r="A158" s="7"/>
    </row>
    <row r="159" spans="1:5" ht="11.25">
      <c r="A159" s="7">
        <v>76</v>
      </c>
      <c r="B159" s="4" t="s">
        <v>223</v>
      </c>
      <c r="C159" s="19">
        <f>SUM(C160:C166)</f>
        <v>1976015.4598317659</v>
      </c>
      <c r="D159" s="1"/>
      <c r="E159" s="33">
        <v>1930363.544645761</v>
      </c>
    </row>
    <row r="160" spans="1:5" ht="11.25">
      <c r="A160" s="7" t="s">
        <v>561</v>
      </c>
      <c r="B160" s="4" t="s">
        <v>150</v>
      </c>
      <c r="C160" s="1">
        <v>0</v>
      </c>
      <c r="E160" s="32">
        <v>0</v>
      </c>
    </row>
    <row r="161" spans="1:8" ht="11.25">
      <c r="A161" s="7" t="s">
        <v>565</v>
      </c>
      <c r="B161" s="4" t="s">
        <v>542</v>
      </c>
      <c r="C161" s="1">
        <f>'[1]Pre2020'!$C$198</f>
        <v>1270954.2423187124</v>
      </c>
      <c r="E161" s="32">
        <v>1265562.2677837615</v>
      </c>
      <c r="H161" s="4" t="s">
        <v>513</v>
      </c>
    </row>
    <row r="162" spans="1:8" ht="11.25">
      <c r="A162" s="7" t="s">
        <v>566</v>
      </c>
      <c r="B162" s="4" t="s">
        <v>548</v>
      </c>
      <c r="C162" s="1">
        <f>'[1]Pre2020'!$C$250</f>
        <v>111461.15240081729</v>
      </c>
      <c r="E162" s="32">
        <v>100515.08442911986</v>
      </c>
      <c r="H162" s="4" t="s">
        <v>513</v>
      </c>
    </row>
    <row r="163" spans="1:8" ht="11.25">
      <c r="A163" s="7" t="s">
        <v>567</v>
      </c>
      <c r="B163" s="4" t="s">
        <v>549</v>
      </c>
      <c r="C163" s="1">
        <f>'[1]Pre2020'!$C$292</f>
        <v>112338.96797999999</v>
      </c>
      <c r="E163" s="32">
        <v>121938.46176</v>
      </c>
      <c r="H163" s="4" t="s">
        <v>513</v>
      </c>
    </row>
    <row r="164" spans="1:8" ht="11.25">
      <c r="A164" s="7" t="s">
        <v>568</v>
      </c>
      <c r="B164" s="4" t="s">
        <v>550</v>
      </c>
      <c r="C164" s="1">
        <f>'[1]Pre2020'!$C$370</f>
        <v>108531.78</v>
      </c>
      <c r="E164" s="32">
        <v>98652.6</v>
      </c>
      <c r="H164" s="4" t="s">
        <v>513</v>
      </c>
    </row>
    <row r="165" spans="1:8" ht="11.25">
      <c r="A165" s="7" t="s">
        <v>569</v>
      </c>
      <c r="B165" s="4" t="s">
        <v>551</v>
      </c>
      <c r="C165" s="1">
        <f>'[1]Pre2020'!$C$420</f>
        <v>194801.5635859017</v>
      </c>
      <c r="E165" s="32">
        <v>213364.3744399772</v>
      </c>
      <c r="H165" s="4" t="s">
        <v>513</v>
      </c>
    </row>
    <row r="166" spans="1:8" ht="11.25">
      <c r="A166" s="7" t="s">
        <v>570</v>
      </c>
      <c r="B166" s="4" t="s">
        <v>552</v>
      </c>
      <c r="C166" s="1">
        <f>'[1]Pre2020'!$C$462</f>
        <v>177927.7535463345</v>
      </c>
      <c r="E166" s="32">
        <v>130330.75623290217</v>
      </c>
      <c r="H166" s="4" t="s">
        <v>513</v>
      </c>
    </row>
    <row r="167" spans="1:5" ht="11.25">
      <c r="A167" s="7"/>
      <c r="E167" s="32"/>
    </row>
    <row r="168" spans="1:5" ht="11.25">
      <c r="A168" s="7">
        <v>77</v>
      </c>
      <c r="B168" s="4" t="s">
        <v>147</v>
      </c>
      <c r="C168" s="19">
        <f>SUM(C169:C170)</f>
        <v>13350.119360876713</v>
      </c>
      <c r="D168" s="1">
        <f>+C168</f>
        <v>13350.119360876713</v>
      </c>
      <c r="E168" s="33">
        <v>5313.179751452055</v>
      </c>
    </row>
    <row r="169" spans="1:5" ht="11.25">
      <c r="A169" s="7" t="s">
        <v>562</v>
      </c>
      <c r="B169" s="4" t="s">
        <v>147</v>
      </c>
      <c r="C169" s="1">
        <v>0</v>
      </c>
      <c r="D169" s="149"/>
      <c r="E169" s="32">
        <v>0</v>
      </c>
    </row>
    <row r="170" spans="1:8" ht="11.25">
      <c r="A170" s="7" t="s">
        <v>571</v>
      </c>
      <c r="B170" s="4" t="s">
        <v>572</v>
      </c>
      <c r="C170" s="1">
        <f>'[1]Pre2020'!$C$325</f>
        <v>13350.119360876713</v>
      </c>
      <c r="D170" s="1">
        <f>+C170+C159+C144</f>
        <v>2337440.130847769</v>
      </c>
      <c r="E170" s="32">
        <v>5313.179751452055</v>
      </c>
      <c r="H170" s="4" t="s">
        <v>513</v>
      </c>
    </row>
    <row r="171" spans="1:5" ht="11.25">
      <c r="A171" s="9"/>
      <c r="E171" s="32"/>
    </row>
    <row r="172" spans="1:5" ht="11.25">
      <c r="A172" s="7">
        <v>79</v>
      </c>
      <c r="B172" s="4" t="s">
        <v>230</v>
      </c>
      <c r="C172" s="19">
        <f>C173</f>
        <v>0</v>
      </c>
      <c r="E172" s="33">
        <v>0</v>
      </c>
    </row>
    <row r="173" spans="1:8" ht="11.25">
      <c r="A173" s="7" t="s">
        <v>563</v>
      </c>
      <c r="B173" s="4" t="s">
        <v>0</v>
      </c>
      <c r="C173" s="1">
        <v>0</v>
      </c>
      <c r="E173" s="32">
        <v>0</v>
      </c>
      <c r="H173" s="4" t="s">
        <v>512</v>
      </c>
    </row>
    <row r="174" spans="4:5" ht="11.25">
      <c r="D174" s="1"/>
      <c r="E174" s="32"/>
    </row>
    <row r="175" spans="2:6" ht="11.25">
      <c r="B175" s="5" t="s">
        <v>232</v>
      </c>
      <c r="C175" s="5"/>
      <c r="D175" s="31">
        <f>C129+C141+C144+C154+C159+C168+C172</f>
        <v>14127654.540847769</v>
      </c>
      <c r="F175" s="31">
        <v>16830561.516507167</v>
      </c>
    </row>
    <row r="176" spans="1:6" ht="11.25">
      <c r="A176" s="6" t="s">
        <v>233</v>
      </c>
      <c r="B176" s="6"/>
      <c r="C176" s="6"/>
      <c r="D176" s="6"/>
      <c r="E176" s="32"/>
      <c r="F176" s="6"/>
    </row>
    <row r="177" ht="11.25">
      <c r="E177" s="32"/>
    </row>
    <row r="178" spans="1:5" ht="11.25">
      <c r="A178" s="7">
        <v>83</v>
      </c>
      <c r="B178" s="4" t="s">
        <v>234</v>
      </c>
      <c r="C178" s="19">
        <f>SUM(C179:C180)</f>
        <v>80001</v>
      </c>
      <c r="E178" s="19">
        <v>80001</v>
      </c>
    </row>
    <row r="179" spans="1:8" ht="11.25">
      <c r="A179" s="7" t="s">
        <v>573</v>
      </c>
      <c r="B179" s="4" t="s">
        <v>73</v>
      </c>
      <c r="C179" s="1">
        <v>80000</v>
      </c>
      <c r="E179" s="32">
        <v>80000</v>
      </c>
      <c r="H179" s="4" t="s">
        <v>578</v>
      </c>
    </row>
    <row r="180" spans="1:8" ht="11.25">
      <c r="A180" s="7" t="s">
        <v>574</v>
      </c>
      <c r="B180" s="4" t="s">
        <v>74</v>
      </c>
      <c r="C180" s="1">
        <f>+E180</f>
        <v>1</v>
      </c>
      <c r="E180" s="32">
        <v>1</v>
      </c>
      <c r="H180" s="4" t="s">
        <v>512</v>
      </c>
    </row>
    <row r="182" spans="1:5" ht="11.25">
      <c r="A182" s="7">
        <v>87</v>
      </c>
      <c r="B182" s="4" t="s">
        <v>77</v>
      </c>
      <c r="C182" s="1"/>
      <c r="E182" s="1"/>
    </row>
    <row r="183" spans="1:5" ht="11.25">
      <c r="A183" s="7">
        <v>870</v>
      </c>
      <c r="B183" s="4" t="s">
        <v>77</v>
      </c>
      <c r="C183" s="1"/>
      <c r="E183" s="1"/>
    </row>
    <row r="184" spans="1:5" ht="11.25">
      <c r="A184" s="4" t="s">
        <v>75</v>
      </c>
      <c r="B184" s="4" t="s">
        <v>78</v>
      </c>
      <c r="C184" s="1"/>
      <c r="E184" s="1"/>
    </row>
    <row r="185" spans="1:5" ht="11.25">
      <c r="A185" s="4" t="s">
        <v>76</v>
      </c>
      <c r="B185" s="4" t="s">
        <v>79</v>
      </c>
      <c r="C185" s="1"/>
      <c r="E185" s="1"/>
    </row>
    <row r="186" ht="11.25">
      <c r="E186" s="32"/>
    </row>
    <row r="187" spans="2:6" ht="11.25">
      <c r="B187" s="5" t="s">
        <v>235</v>
      </c>
      <c r="C187" s="5"/>
      <c r="D187" s="31">
        <f>C178+C182</f>
        <v>80001</v>
      </c>
      <c r="E187" s="33"/>
      <c r="F187" s="31">
        <v>80001</v>
      </c>
    </row>
    <row r="188" spans="1:6" ht="11.25">
      <c r="A188" s="1"/>
      <c r="B188" s="1"/>
      <c r="C188" s="1"/>
      <c r="D188" s="1"/>
      <c r="E188" s="33"/>
      <c r="F188" s="1"/>
    </row>
    <row r="189" spans="1:8" ht="11.25">
      <c r="A189" s="15"/>
      <c r="B189" s="5" t="s">
        <v>236</v>
      </c>
      <c r="C189" s="5"/>
      <c r="D189" s="31">
        <f>+D187+D175+D125+D118+D45+D111</f>
        <v>44347913.65390818</v>
      </c>
      <c r="F189" s="31">
        <v>45276093.01050842</v>
      </c>
      <c r="H189" s="20"/>
    </row>
    <row r="190" spans="1:6" ht="15.75">
      <c r="A190" s="110" t="s">
        <v>35</v>
      </c>
      <c r="B190" s="111"/>
      <c r="C190" s="111"/>
      <c r="D190" s="111"/>
      <c r="E190" s="111"/>
      <c r="F190" s="111"/>
    </row>
    <row r="191" spans="1:6" ht="4.5" customHeight="1">
      <c r="A191" s="21"/>
      <c r="B191" s="22"/>
      <c r="C191" s="22"/>
      <c r="D191" s="22"/>
      <c r="E191" s="32"/>
      <c r="F191" s="22"/>
    </row>
    <row r="192" spans="1:6" ht="12.75">
      <c r="A192" s="113" t="s">
        <v>208</v>
      </c>
      <c r="B192" s="107"/>
      <c r="C192" s="107"/>
      <c r="D192" s="107"/>
      <c r="E192" s="107"/>
      <c r="F192" s="107"/>
    </row>
    <row r="193" ht="8.25" customHeight="1"/>
    <row r="194" spans="2:6" ht="11.25">
      <c r="B194" s="106" t="s">
        <v>156</v>
      </c>
      <c r="C194" s="106">
        <v>2020</v>
      </c>
      <c r="D194" s="106"/>
      <c r="E194" s="106">
        <v>2019</v>
      </c>
      <c r="F194" s="106"/>
    </row>
    <row r="195" spans="3:5" ht="11.25">
      <c r="C195" s="112" t="s">
        <v>157</v>
      </c>
      <c r="D195" s="17"/>
      <c r="E195" s="112" t="s">
        <v>157</v>
      </c>
    </row>
    <row r="196" spans="1:5" ht="11.25">
      <c r="A196" s="6" t="s">
        <v>237</v>
      </c>
      <c r="C196" s="112" t="s">
        <v>158</v>
      </c>
      <c r="D196" s="17"/>
      <c r="E196" s="112" t="s">
        <v>158</v>
      </c>
    </row>
    <row r="197" ht="11.25">
      <c r="A197" s="6"/>
    </row>
    <row r="198" spans="1:5" ht="11.25">
      <c r="A198" s="12">
        <v>10</v>
      </c>
      <c r="B198" s="6" t="s">
        <v>354</v>
      </c>
      <c r="C198" s="19">
        <f>C199</f>
        <v>78897.16</v>
      </c>
      <c r="D198" s="6"/>
      <c r="E198" s="33">
        <v>76972.86</v>
      </c>
    </row>
    <row r="199" spans="1:5" ht="11.25">
      <c r="A199" s="7">
        <v>101</v>
      </c>
      <c r="B199" s="4" t="s">
        <v>353</v>
      </c>
      <c r="C199" s="32">
        <f>SUMIF($A$471:$A$2558,A199,$C$471:$C$2558)</f>
        <v>78897.16</v>
      </c>
      <c r="D199" s="33"/>
      <c r="E199" s="32">
        <v>76972.86</v>
      </c>
    </row>
    <row r="200" spans="1:5" ht="11.25">
      <c r="A200" s="4" t="s">
        <v>352</v>
      </c>
      <c r="B200" s="4" t="s">
        <v>355</v>
      </c>
      <c r="C200" s="32">
        <f>SUMIF($A$471:$A$2558,A200,$C$471:$C$2558)</f>
        <v>78897.16</v>
      </c>
      <c r="D200" s="32"/>
      <c r="E200" s="32">
        <v>76972.86</v>
      </c>
    </row>
    <row r="201" spans="3:5" ht="11.25">
      <c r="C201" s="32"/>
      <c r="D201" s="33"/>
      <c r="E201" s="32"/>
    </row>
    <row r="202" spans="1:5" ht="11.25">
      <c r="A202" s="12">
        <v>12</v>
      </c>
      <c r="B202" s="6" t="s">
        <v>238</v>
      </c>
      <c r="C202" s="33">
        <f aca="true" t="shared" si="1" ref="C202:C220">SUMIF($A$471:$A$2558,A202,$C$471:$C$2558)</f>
        <v>2076709.46</v>
      </c>
      <c r="D202" s="33"/>
      <c r="E202" s="33">
        <v>1951139.9449999998</v>
      </c>
    </row>
    <row r="203" spans="1:6" ht="11.25">
      <c r="A203" s="7">
        <v>120</v>
      </c>
      <c r="B203" s="4" t="s">
        <v>180</v>
      </c>
      <c r="C203" s="32">
        <f t="shared" si="1"/>
        <v>968095.0199999999</v>
      </c>
      <c r="D203" s="33"/>
      <c r="E203" s="32">
        <v>911985.48</v>
      </c>
      <c r="F203" s="101"/>
    </row>
    <row r="204" spans="1:6" ht="11.25">
      <c r="A204" s="7" t="s">
        <v>494</v>
      </c>
      <c r="B204" s="4" t="s">
        <v>495</v>
      </c>
      <c r="C204" s="32">
        <f t="shared" si="1"/>
        <v>339796.08</v>
      </c>
      <c r="D204" s="33"/>
      <c r="E204" s="32">
        <v>310815.9</v>
      </c>
      <c r="F204" s="101"/>
    </row>
    <row r="205" spans="1:6" ht="11.25">
      <c r="A205" s="7" t="s">
        <v>496</v>
      </c>
      <c r="B205" s="4" t="s">
        <v>497</v>
      </c>
      <c r="C205" s="32">
        <f t="shared" si="1"/>
        <v>257110.55999999988</v>
      </c>
      <c r="D205" s="33"/>
      <c r="E205" s="32">
        <v>250838.2799999999</v>
      </c>
      <c r="F205" s="101"/>
    </row>
    <row r="206" spans="1:6" ht="11.25">
      <c r="A206" s="7" t="s">
        <v>498</v>
      </c>
      <c r="B206" s="4" t="s">
        <v>499</v>
      </c>
      <c r="C206" s="32">
        <f t="shared" si="1"/>
        <v>0</v>
      </c>
      <c r="D206" s="33"/>
      <c r="E206" s="32">
        <v>0</v>
      </c>
      <c r="F206" s="101"/>
    </row>
    <row r="207" spans="1:6" ht="11.25">
      <c r="A207" s="7" t="s">
        <v>500</v>
      </c>
      <c r="B207" s="4" t="s">
        <v>501</v>
      </c>
      <c r="C207" s="32">
        <f t="shared" si="1"/>
        <v>9192.72</v>
      </c>
      <c r="D207" s="33"/>
      <c r="E207" s="32">
        <v>8968.44</v>
      </c>
      <c r="F207" s="101"/>
    </row>
    <row r="208" spans="1:6" ht="11.25">
      <c r="A208" s="7" t="s">
        <v>502</v>
      </c>
      <c r="B208" s="4" t="s">
        <v>503</v>
      </c>
      <c r="C208" s="32">
        <f t="shared" si="1"/>
        <v>15301.68</v>
      </c>
      <c r="D208" s="33"/>
      <c r="E208" s="32">
        <v>14928.24</v>
      </c>
      <c r="F208" s="101"/>
    </row>
    <row r="209" spans="1:6" ht="11.25">
      <c r="A209" s="7" t="s">
        <v>504</v>
      </c>
      <c r="B209" s="4" t="s">
        <v>505</v>
      </c>
      <c r="C209" s="32">
        <f t="shared" si="1"/>
        <v>0</v>
      </c>
      <c r="D209" s="33"/>
      <c r="E209" s="32">
        <v>0</v>
      </c>
      <c r="F209" s="101"/>
    </row>
    <row r="210" spans="1:6" ht="11.25">
      <c r="A210" s="4" t="s">
        <v>160</v>
      </c>
      <c r="B210" s="4" t="s">
        <v>163</v>
      </c>
      <c r="C210" s="32">
        <f t="shared" si="1"/>
        <v>97281.01000000001</v>
      </c>
      <c r="D210" s="32"/>
      <c r="E210" s="32">
        <v>91850.98999999999</v>
      </c>
      <c r="F210" s="32"/>
    </row>
    <row r="211" spans="1:6" ht="11.25">
      <c r="A211" s="4" t="s">
        <v>161</v>
      </c>
      <c r="B211" s="4" t="s">
        <v>506</v>
      </c>
      <c r="C211" s="32">
        <f t="shared" si="1"/>
        <v>0</v>
      </c>
      <c r="D211" s="32"/>
      <c r="E211" s="32">
        <v>0</v>
      </c>
      <c r="F211" s="101"/>
    </row>
    <row r="212" spans="1:6" ht="11.25">
      <c r="A212" s="4" t="s">
        <v>162</v>
      </c>
      <c r="B212" s="4" t="s">
        <v>164</v>
      </c>
      <c r="C212" s="32">
        <f t="shared" si="1"/>
        <v>249412.97</v>
      </c>
      <c r="D212" s="32"/>
      <c r="E212" s="32">
        <v>234583.63000000012</v>
      </c>
      <c r="F212" s="101"/>
    </row>
    <row r="213" spans="1:6" ht="11.25">
      <c r="A213" s="7">
        <v>121</v>
      </c>
      <c r="B213" s="4" t="s">
        <v>181</v>
      </c>
      <c r="C213" s="32">
        <f t="shared" si="1"/>
        <v>1108612.4400000002</v>
      </c>
      <c r="D213" s="33"/>
      <c r="E213" s="32">
        <v>1039152.4649999997</v>
      </c>
      <c r="F213" s="101"/>
    </row>
    <row r="214" spans="1:6" ht="11.25">
      <c r="A214" s="7" t="s">
        <v>312</v>
      </c>
      <c r="B214" s="4" t="s">
        <v>188</v>
      </c>
      <c r="C214" s="32">
        <f t="shared" si="1"/>
        <v>356686.44000000035</v>
      </c>
      <c r="D214" s="32"/>
      <c r="E214" s="32">
        <v>335914.39999999973</v>
      </c>
      <c r="F214" s="101"/>
    </row>
    <row r="215" spans="1:6" ht="11.25">
      <c r="A215" s="7" t="s">
        <v>182</v>
      </c>
      <c r="B215" s="4" t="s">
        <v>189</v>
      </c>
      <c r="C215" s="32">
        <f t="shared" si="1"/>
        <v>654241.5599999998</v>
      </c>
      <c r="D215" s="32"/>
      <c r="E215" s="32">
        <v>611907.6000000001</v>
      </c>
      <c r="F215" s="101"/>
    </row>
    <row r="216" spans="1:6" ht="11.25">
      <c r="A216" s="7" t="s">
        <v>187</v>
      </c>
      <c r="B216" s="4" t="s">
        <v>190</v>
      </c>
      <c r="C216" s="32">
        <f t="shared" si="1"/>
        <v>97684.43999999999</v>
      </c>
      <c r="D216" s="32"/>
      <c r="E216" s="32">
        <v>91330.46499999995</v>
      </c>
      <c r="F216" s="101"/>
    </row>
    <row r="217" spans="1:6" ht="11.25">
      <c r="A217" s="7">
        <v>122</v>
      </c>
      <c r="B217" s="4" t="s">
        <v>178</v>
      </c>
      <c r="C217" s="32">
        <f t="shared" si="1"/>
        <v>1</v>
      </c>
      <c r="D217" s="33"/>
      <c r="E217" s="32">
        <v>1</v>
      </c>
      <c r="F217" s="101"/>
    </row>
    <row r="218" spans="1:6" ht="11.25">
      <c r="A218" s="4" t="s">
        <v>313</v>
      </c>
      <c r="B218" s="4" t="s">
        <v>402</v>
      </c>
      <c r="C218" s="32">
        <f t="shared" si="1"/>
        <v>1</v>
      </c>
      <c r="D218" s="32"/>
      <c r="E218" s="32">
        <v>1</v>
      </c>
      <c r="F218" s="101"/>
    </row>
    <row r="219" spans="1:6" ht="11.25">
      <c r="A219" s="7">
        <v>127</v>
      </c>
      <c r="B219" s="4" t="s">
        <v>166</v>
      </c>
      <c r="C219" s="32">
        <f t="shared" si="1"/>
        <v>1</v>
      </c>
      <c r="D219" s="33"/>
      <c r="E219" s="32">
        <v>1</v>
      </c>
      <c r="F219" s="101"/>
    </row>
    <row r="220" spans="1:6" ht="11.25">
      <c r="A220" s="4" t="s">
        <v>165</v>
      </c>
      <c r="B220" s="4" t="s">
        <v>166</v>
      </c>
      <c r="C220" s="32">
        <f t="shared" si="1"/>
        <v>1</v>
      </c>
      <c r="D220" s="32"/>
      <c r="E220" s="32">
        <v>1</v>
      </c>
      <c r="F220" s="101"/>
    </row>
    <row r="221" spans="3:6" ht="11.25">
      <c r="C221" s="32"/>
      <c r="D221" s="32"/>
      <c r="E221" s="32"/>
      <c r="F221" s="101"/>
    </row>
    <row r="222" spans="1:5" ht="11.25">
      <c r="A222" s="12">
        <v>13</v>
      </c>
      <c r="B222" s="6" t="s">
        <v>239</v>
      </c>
      <c r="C222" s="33">
        <f aca="true" t="shared" si="2" ref="C222:C233">SUMIF($A$471:$A$2558,A222,$C$471:$C$2558)</f>
        <v>1478186.9489450008</v>
      </c>
      <c r="D222" s="33"/>
      <c r="E222" s="33">
        <v>1382183.73</v>
      </c>
    </row>
    <row r="223" spans="1:6" ht="11.25">
      <c r="A223" s="7">
        <v>130</v>
      </c>
      <c r="B223" s="4" t="s">
        <v>173</v>
      </c>
      <c r="C223" s="32">
        <f t="shared" si="2"/>
        <v>1478183.9489450008</v>
      </c>
      <c r="D223" s="33"/>
      <c r="E223" s="32">
        <v>1382180.73</v>
      </c>
      <c r="F223" s="101"/>
    </row>
    <row r="224" spans="1:6" ht="11.25">
      <c r="A224" s="4" t="s">
        <v>314</v>
      </c>
      <c r="B224" s="4" t="s">
        <v>403</v>
      </c>
      <c r="C224" s="32">
        <f t="shared" si="2"/>
        <v>695250.3400000004</v>
      </c>
      <c r="D224" s="32"/>
      <c r="E224" s="32">
        <v>659876.6400000002</v>
      </c>
      <c r="F224" s="101"/>
    </row>
    <row r="225" spans="1:6" ht="11.25">
      <c r="A225" s="4" t="s">
        <v>315</v>
      </c>
      <c r="B225" s="4" t="s">
        <v>168</v>
      </c>
      <c r="C225" s="32">
        <f t="shared" si="2"/>
        <v>3881.47</v>
      </c>
      <c r="D225" s="32"/>
      <c r="E225" s="32">
        <v>3881.47</v>
      </c>
      <c r="F225" s="101"/>
    </row>
    <row r="226" spans="1:6" ht="11.25">
      <c r="A226" s="4" t="s">
        <v>167</v>
      </c>
      <c r="B226" s="4" t="s">
        <v>404</v>
      </c>
      <c r="C226" s="32">
        <f t="shared" si="2"/>
        <v>779052.1389450005</v>
      </c>
      <c r="D226" s="32"/>
      <c r="E226" s="32">
        <v>718422.6199999996</v>
      </c>
      <c r="F226" s="101"/>
    </row>
    <row r="227" spans="1:6" ht="11.25">
      <c r="A227" s="7">
        <v>131</v>
      </c>
      <c r="B227" s="4" t="s">
        <v>170</v>
      </c>
      <c r="C227" s="32">
        <f t="shared" si="2"/>
        <v>0</v>
      </c>
      <c r="D227" s="32"/>
      <c r="E227" s="32">
        <v>0</v>
      </c>
      <c r="F227" s="101"/>
    </row>
    <row r="228" spans="1:6" ht="11.25">
      <c r="A228" s="4" t="s">
        <v>169</v>
      </c>
      <c r="B228" s="4" t="s">
        <v>170</v>
      </c>
      <c r="C228" s="32">
        <f t="shared" si="2"/>
        <v>0</v>
      </c>
      <c r="D228" s="32"/>
      <c r="E228" s="32">
        <v>0</v>
      </c>
      <c r="F228" s="101"/>
    </row>
    <row r="229" spans="1:6" ht="11.25">
      <c r="A229" s="7">
        <v>132</v>
      </c>
      <c r="B229" s="4" t="s">
        <v>178</v>
      </c>
      <c r="C229" s="32">
        <f t="shared" si="2"/>
        <v>2</v>
      </c>
      <c r="D229" s="33"/>
      <c r="E229" s="32">
        <v>2</v>
      </c>
      <c r="F229" s="101"/>
    </row>
    <row r="230" spans="1:6" ht="11.25">
      <c r="A230" s="4" t="s">
        <v>171</v>
      </c>
      <c r="B230" s="4" t="s">
        <v>173</v>
      </c>
      <c r="C230" s="32">
        <f t="shared" si="2"/>
        <v>1</v>
      </c>
      <c r="D230" s="32"/>
      <c r="E230" s="32">
        <v>1</v>
      </c>
      <c r="F230" s="101"/>
    </row>
    <row r="231" spans="1:6" ht="11.25">
      <c r="A231" s="4" t="s">
        <v>172</v>
      </c>
      <c r="B231" s="4" t="s">
        <v>174</v>
      </c>
      <c r="C231" s="32">
        <f t="shared" si="2"/>
        <v>1</v>
      </c>
      <c r="D231" s="32"/>
      <c r="E231" s="32">
        <v>1</v>
      </c>
      <c r="F231" s="101"/>
    </row>
    <row r="232" spans="1:6" ht="11.25">
      <c r="A232" s="7">
        <v>137</v>
      </c>
      <c r="B232" s="4" t="s">
        <v>166</v>
      </c>
      <c r="C232" s="32">
        <f t="shared" si="2"/>
        <v>1</v>
      </c>
      <c r="D232" s="33"/>
      <c r="E232" s="32">
        <v>1</v>
      </c>
      <c r="F232" s="101"/>
    </row>
    <row r="233" spans="1:6" ht="11.25">
      <c r="A233" s="7" t="s">
        <v>191</v>
      </c>
      <c r="B233" s="4" t="s">
        <v>166</v>
      </c>
      <c r="C233" s="32">
        <f t="shared" si="2"/>
        <v>1</v>
      </c>
      <c r="D233" s="32"/>
      <c r="E233" s="32">
        <v>1</v>
      </c>
      <c r="F233" s="101"/>
    </row>
    <row r="234" spans="3:6" ht="11.25">
      <c r="C234" s="32"/>
      <c r="D234" s="32"/>
      <c r="E234" s="32"/>
      <c r="F234" s="101"/>
    </row>
    <row r="235" spans="1:5" ht="11.25">
      <c r="A235" s="12">
        <v>14</v>
      </c>
      <c r="B235" s="6" t="s">
        <v>240</v>
      </c>
      <c r="C235" s="33">
        <f>SUMIF($A$471:$A$2558,A235,$C$471:$C$2558)</f>
        <v>27800.53</v>
      </c>
      <c r="D235" s="33"/>
      <c r="E235" s="32">
        <v>1</v>
      </c>
    </row>
    <row r="236" spans="1:6" ht="11.25">
      <c r="A236" s="7">
        <v>143</v>
      </c>
      <c r="B236" s="4" t="s">
        <v>193</v>
      </c>
      <c r="C236" s="32">
        <f>SUMIF($A$471:$A$2558,A236,$C$471:$C$2558)</f>
        <v>27799.53</v>
      </c>
      <c r="D236" s="33"/>
      <c r="E236" s="32">
        <v>0</v>
      </c>
      <c r="F236" s="101"/>
    </row>
    <row r="237" spans="1:6" ht="11.25">
      <c r="A237" s="7" t="s">
        <v>176</v>
      </c>
      <c r="B237" s="4" t="s">
        <v>192</v>
      </c>
      <c r="C237" s="32">
        <f>SUMIF($A$471:$A$2558,A237,$C$471:$C$2558)</f>
        <v>27799.53</v>
      </c>
      <c r="D237" s="32"/>
      <c r="E237" s="32">
        <v>0</v>
      </c>
      <c r="F237" s="101"/>
    </row>
    <row r="238" spans="1:6" ht="11.25">
      <c r="A238" s="7">
        <v>147</v>
      </c>
      <c r="B238" s="4" t="s">
        <v>166</v>
      </c>
      <c r="C238" s="32">
        <f>SUMIF($A$471:$A$2558,A238,$C$471:$C$2558)</f>
        <v>1</v>
      </c>
      <c r="D238" s="33"/>
      <c r="E238" s="32">
        <v>1</v>
      </c>
      <c r="F238" s="101"/>
    </row>
    <row r="239" spans="1:6" ht="11.25">
      <c r="A239" s="7" t="s">
        <v>175</v>
      </c>
      <c r="B239" s="4" t="s">
        <v>166</v>
      </c>
      <c r="C239" s="32">
        <f>SUMIF($A$471:$A$2558,A239,$C$471:$C$2558)</f>
        <v>1</v>
      </c>
      <c r="D239" s="32"/>
      <c r="E239" s="32">
        <v>1</v>
      </c>
      <c r="F239" s="101"/>
    </row>
    <row r="240" spans="3:6" ht="11.25">
      <c r="C240" s="32"/>
      <c r="D240" s="32"/>
      <c r="E240" s="32"/>
      <c r="F240" s="101"/>
    </row>
    <row r="241" spans="1:5" ht="11.25">
      <c r="A241" s="12">
        <v>15</v>
      </c>
      <c r="B241" s="6" t="s">
        <v>307</v>
      </c>
      <c r="C241" s="33">
        <f aca="true" t="shared" si="3" ref="C241:C247">SUMIF($A$471:$A$2558,A241,$C$471:$C$2558)</f>
        <v>322129.67</v>
      </c>
      <c r="D241" s="33"/>
      <c r="E241" s="33">
        <v>287604.17574999994</v>
      </c>
    </row>
    <row r="242" spans="1:6" ht="11.25">
      <c r="A242" s="7">
        <v>150</v>
      </c>
      <c r="B242" s="4" t="s">
        <v>179</v>
      </c>
      <c r="C242" s="32">
        <f t="shared" si="3"/>
        <v>318247.2</v>
      </c>
      <c r="D242" s="33"/>
      <c r="E242" s="32">
        <v>283721.70574999996</v>
      </c>
      <c r="F242" s="101"/>
    </row>
    <row r="243" spans="1:6" ht="11.25">
      <c r="A243" s="7" t="s">
        <v>316</v>
      </c>
      <c r="B243" s="4" t="s">
        <v>320</v>
      </c>
      <c r="C243" s="32">
        <f t="shared" si="3"/>
        <v>187122.85568339535</v>
      </c>
      <c r="D243" s="32"/>
      <c r="E243" s="32">
        <v>166822.56892</v>
      </c>
      <c r="F243" s="101"/>
    </row>
    <row r="244" spans="1:6" ht="11.25">
      <c r="A244" s="7" t="s">
        <v>317</v>
      </c>
      <c r="B244" s="4" t="s">
        <v>321</v>
      </c>
      <c r="C244" s="32">
        <f t="shared" si="3"/>
        <v>131124.34431660466</v>
      </c>
      <c r="D244" s="32"/>
      <c r="E244" s="32">
        <v>116899.13683</v>
      </c>
      <c r="F244" s="101"/>
    </row>
    <row r="245" spans="1:6" ht="11.25">
      <c r="A245" s="7">
        <v>151</v>
      </c>
      <c r="B245" s="4" t="s">
        <v>177</v>
      </c>
      <c r="C245" s="32">
        <f t="shared" si="3"/>
        <v>3882.47</v>
      </c>
      <c r="D245" s="33"/>
      <c r="E245" s="32">
        <v>3882.47</v>
      </c>
      <c r="F245" s="101"/>
    </row>
    <row r="246" spans="1:6" ht="11.25">
      <c r="A246" s="7" t="s">
        <v>318</v>
      </c>
      <c r="B246" s="4" t="s">
        <v>322</v>
      </c>
      <c r="C246" s="32">
        <f t="shared" si="3"/>
        <v>3881.47</v>
      </c>
      <c r="D246" s="32"/>
      <c r="E246" s="32">
        <v>3881.47</v>
      </c>
      <c r="F246" s="101"/>
    </row>
    <row r="247" spans="1:6" ht="11.25">
      <c r="A247" s="7" t="s">
        <v>319</v>
      </c>
      <c r="B247" s="4" t="s">
        <v>323</v>
      </c>
      <c r="C247" s="32">
        <f t="shared" si="3"/>
        <v>1</v>
      </c>
      <c r="D247" s="32"/>
      <c r="E247" s="32">
        <v>1</v>
      </c>
      <c r="F247" s="101"/>
    </row>
    <row r="248" spans="1:6" ht="11.25">
      <c r="A248" s="7"/>
      <c r="C248" s="32"/>
      <c r="D248" s="32"/>
      <c r="E248" s="32"/>
      <c r="F248" s="101"/>
    </row>
    <row r="249" spans="1:5" ht="11.25">
      <c r="A249" s="12">
        <v>16</v>
      </c>
      <c r="B249" s="6" t="s">
        <v>194</v>
      </c>
      <c r="C249" s="33">
        <f aca="true" t="shared" si="4" ref="C249:C270">SUMIF($A$471:$A$2558,A249,$C$471:$C$2558)</f>
        <v>1294960.1908000002</v>
      </c>
      <c r="D249" s="33"/>
      <c r="E249" s="33">
        <v>1183654.819</v>
      </c>
    </row>
    <row r="250" spans="1:6" ht="11.25">
      <c r="A250" s="7">
        <v>160</v>
      </c>
      <c r="B250" s="7" t="s">
        <v>241</v>
      </c>
      <c r="C250" s="32">
        <f t="shared" si="4"/>
        <v>1197605.2968000004</v>
      </c>
      <c r="D250" s="33"/>
      <c r="E250" s="32">
        <v>1086299.925</v>
      </c>
      <c r="F250" s="101"/>
    </row>
    <row r="251" spans="1:6" ht="11.25">
      <c r="A251" s="7" t="s">
        <v>242</v>
      </c>
      <c r="B251" s="4" t="s">
        <v>195</v>
      </c>
      <c r="C251" s="32">
        <f t="shared" si="4"/>
        <v>9637.366799999998</v>
      </c>
      <c r="D251" s="32"/>
      <c r="E251" s="32">
        <v>0</v>
      </c>
      <c r="F251" s="101"/>
    </row>
    <row r="252" spans="1:6" ht="11.25">
      <c r="A252" s="4" t="s">
        <v>324</v>
      </c>
      <c r="B252" s="4" t="s">
        <v>325</v>
      </c>
      <c r="C252" s="32">
        <f t="shared" si="4"/>
        <v>647541.49</v>
      </c>
      <c r="D252" s="32"/>
      <c r="E252" s="32">
        <v>588257.3150000001</v>
      </c>
      <c r="F252" s="101"/>
    </row>
    <row r="253" spans="1:6" ht="11.25">
      <c r="A253" s="4" t="s">
        <v>95</v>
      </c>
      <c r="B253" s="4" t="s">
        <v>326</v>
      </c>
      <c r="C253" s="32">
        <f t="shared" si="4"/>
        <v>540424.1600000003</v>
      </c>
      <c r="D253" s="32"/>
      <c r="E253" s="32">
        <v>498040.32999999996</v>
      </c>
      <c r="F253" s="101"/>
    </row>
    <row r="254" spans="1:6" ht="11.25">
      <c r="A254" s="7" t="s">
        <v>196</v>
      </c>
      <c r="B254" s="4" t="s">
        <v>197</v>
      </c>
      <c r="C254" s="32">
        <f t="shared" si="4"/>
        <v>1.28</v>
      </c>
      <c r="D254" s="32"/>
      <c r="E254" s="32">
        <v>1.28</v>
      </c>
      <c r="F254" s="101"/>
    </row>
    <row r="255" spans="1:6" ht="11.25">
      <c r="A255" s="7" t="s">
        <v>198</v>
      </c>
      <c r="B255" s="4" t="s">
        <v>199</v>
      </c>
      <c r="C255" s="32">
        <f t="shared" si="4"/>
        <v>1</v>
      </c>
      <c r="D255" s="32"/>
      <c r="E255" s="32">
        <v>1</v>
      </c>
      <c r="F255" s="101"/>
    </row>
    <row r="256" spans="1:6" ht="11.25">
      <c r="A256" s="7">
        <v>161</v>
      </c>
      <c r="B256" s="7" t="s">
        <v>243</v>
      </c>
      <c r="C256" s="32">
        <f t="shared" si="4"/>
        <v>160.47</v>
      </c>
      <c r="D256" s="33"/>
      <c r="E256" s="32">
        <v>160.47</v>
      </c>
      <c r="F256" s="101"/>
    </row>
    <row r="257" spans="1:6" ht="11.25">
      <c r="A257" s="10" t="s">
        <v>327</v>
      </c>
      <c r="B257" s="4" t="s">
        <v>328</v>
      </c>
      <c r="C257" s="32">
        <f t="shared" si="4"/>
        <v>1</v>
      </c>
      <c r="D257" s="32"/>
      <c r="E257" s="32">
        <v>1</v>
      </c>
      <c r="F257" s="101"/>
    </row>
    <row r="258" spans="1:6" ht="11.25">
      <c r="A258" s="10" t="s">
        <v>145</v>
      </c>
      <c r="B258" s="4" t="s">
        <v>329</v>
      </c>
      <c r="C258" s="32">
        <f t="shared" si="4"/>
        <v>1</v>
      </c>
      <c r="D258" s="32"/>
      <c r="E258" s="32">
        <v>1</v>
      </c>
      <c r="F258" s="101"/>
    </row>
    <row r="259" spans="1:6" ht="11.25">
      <c r="A259" s="7" t="s">
        <v>331</v>
      </c>
      <c r="B259" s="4" t="s">
        <v>330</v>
      </c>
      <c r="C259" s="32">
        <f t="shared" si="4"/>
        <v>1</v>
      </c>
      <c r="D259" s="32"/>
      <c r="E259" s="32">
        <v>1</v>
      </c>
      <c r="F259" s="101"/>
    </row>
    <row r="260" spans="1:6" ht="11.25">
      <c r="A260" s="7" t="s">
        <v>332</v>
      </c>
      <c r="B260" s="4" t="s">
        <v>333</v>
      </c>
      <c r="C260" s="32">
        <f t="shared" si="4"/>
        <v>1</v>
      </c>
      <c r="D260" s="32"/>
      <c r="E260" s="32">
        <v>1</v>
      </c>
      <c r="F260" s="101"/>
    </row>
    <row r="261" spans="1:6" ht="11.25">
      <c r="A261" s="7" t="s">
        <v>155</v>
      </c>
      <c r="B261" s="4" t="s">
        <v>334</v>
      </c>
      <c r="C261" s="32">
        <f t="shared" si="4"/>
        <v>155.47</v>
      </c>
      <c r="D261" s="32"/>
      <c r="E261" s="32">
        <v>155.47</v>
      </c>
      <c r="F261" s="101"/>
    </row>
    <row r="262" spans="1:6" ht="11.25">
      <c r="A262" s="7" t="s">
        <v>335</v>
      </c>
      <c r="B262" s="4" t="s">
        <v>336</v>
      </c>
      <c r="C262" s="32">
        <f t="shared" si="4"/>
        <v>1</v>
      </c>
      <c r="D262" s="32"/>
      <c r="E262" s="32">
        <v>1</v>
      </c>
      <c r="F262" s="101"/>
    </row>
    <row r="263" spans="1:6" ht="11.25">
      <c r="A263" s="7">
        <v>162</v>
      </c>
      <c r="B263" s="7" t="s">
        <v>200</v>
      </c>
      <c r="C263" s="32">
        <f t="shared" si="4"/>
        <v>97192.78000000001</v>
      </c>
      <c r="D263" s="33"/>
      <c r="E263" s="32">
        <v>97192.78000000001</v>
      </c>
      <c r="F263" s="102"/>
    </row>
    <row r="264" spans="1:6" ht="11.25">
      <c r="A264" s="7" t="s">
        <v>337</v>
      </c>
      <c r="B264" s="4" t="s">
        <v>201</v>
      </c>
      <c r="C264" s="32">
        <f t="shared" si="4"/>
        <v>11105.12</v>
      </c>
      <c r="D264" s="32"/>
      <c r="E264" s="32">
        <v>11105.12</v>
      </c>
      <c r="F264" s="101"/>
    </row>
    <row r="265" spans="1:6" ht="11.25">
      <c r="A265" s="7" t="s">
        <v>338</v>
      </c>
      <c r="B265" s="4" t="s">
        <v>202</v>
      </c>
      <c r="C265" s="32">
        <f t="shared" si="4"/>
        <v>1</v>
      </c>
      <c r="D265" s="32"/>
      <c r="E265" s="32">
        <v>1</v>
      </c>
      <c r="F265" s="101"/>
    </row>
    <row r="266" spans="1:6" ht="11.25">
      <c r="A266" s="4" t="s">
        <v>339</v>
      </c>
      <c r="B266" s="4" t="s">
        <v>203</v>
      </c>
      <c r="C266" s="32">
        <f t="shared" si="4"/>
        <v>36881.32</v>
      </c>
      <c r="D266" s="32"/>
      <c r="E266" s="32">
        <v>36881.32</v>
      </c>
      <c r="F266" s="101"/>
    </row>
    <row r="267" spans="1:6" ht="11.25">
      <c r="A267" s="7" t="s">
        <v>340</v>
      </c>
      <c r="B267" s="4" t="s">
        <v>204</v>
      </c>
      <c r="C267" s="32">
        <f t="shared" si="4"/>
        <v>35807.1</v>
      </c>
      <c r="D267" s="32"/>
      <c r="E267" s="32">
        <v>35807.1</v>
      </c>
      <c r="F267" s="101"/>
    </row>
    <row r="268" spans="1:6" ht="11.25">
      <c r="A268" s="4" t="s">
        <v>341</v>
      </c>
      <c r="B268" s="4" t="s">
        <v>205</v>
      </c>
      <c r="C268" s="32">
        <f t="shared" si="4"/>
        <v>13398.24</v>
      </c>
      <c r="D268" s="32"/>
      <c r="E268" s="32">
        <v>13398.24</v>
      </c>
      <c r="F268" s="101"/>
    </row>
    <row r="269" spans="1:6" ht="11.25">
      <c r="A269" s="7">
        <v>164</v>
      </c>
      <c r="B269" s="4" t="s">
        <v>207</v>
      </c>
      <c r="C269" s="32">
        <f t="shared" si="4"/>
        <v>1.6400000000000001</v>
      </c>
      <c r="D269" s="33"/>
      <c r="E269" s="32">
        <v>1.6400000000000001</v>
      </c>
      <c r="F269" s="101"/>
    </row>
    <row r="270" spans="1:6" ht="11.25">
      <c r="A270" s="4" t="s">
        <v>206</v>
      </c>
      <c r="B270" s="4" t="s">
        <v>207</v>
      </c>
      <c r="C270" s="32">
        <f t="shared" si="4"/>
        <v>1.6400000000000001</v>
      </c>
      <c r="D270" s="32"/>
      <c r="E270" s="32">
        <v>1.6400000000000001</v>
      </c>
      <c r="F270" s="101"/>
    </row>
    <row r="271" spans="3:6" ht="11.25">
      <c r="C271" s="32"/>
      <c r="E271" s="19"/>
      <c r="F271" s="101"/>
    </row>
    <row r="272" spans="2:8" ht="11.25">
      <c r="B272" s="5" t="s">
        <v>244</v>
      </c>
      <c r="C272" s="32"/>
      <c r="D272" s="31">
        <f>+C198+C222+C235+C241+C249+C202</f>
        <v>5278683.959745001</v>
      </c>
      <c r="E272" s="19"/>
      <c r="F272" s="13">
        <v>4881556.52975</v>
      </c>
      <c r="H272" s="1"/>
    </row>
    <row r="273" spans="1:5" ht="11.25">
      <c r="A273" s="7"/>
      <c r="C273" s="32"/>
      <c r="E273" s="32"/>
    </row>
    <row r="274" spans="1:4" ht="11.25">
      <c r="A274" s="6" t="s">
        <v>245</v>
      </c>
      <c r="B274" s="3"/>
      <c r="C274" s="32"/>
      <c r="D274" s="3"/>
    </row>
    <row r="275" ht="11.25">
      <c r="C275" s="32"/>
    </row>
    <row r="276" spans="1:3" ht="11.25">
      <c r="A276" s="7">
        <v>20</v>
      </c>
      <c r="B276" s="4" t="s">
        <v>146</v>
      </c>
      <c r="C276" s="32"/>
    </row>
    <row r="277" spans="1:5" ht="11.25">
      <c r="A277" s="7">
        <v>200</v>
      </c>
      <c r="B277" s="4" t="s">
        <v>387</v>
      </c>
      <c r="C277" s="32">
        <f aca="true" t="shared" si="5" ref="C277:C284">SUMIF($A$471:$A$2558,A277,$C$471:$C$2558)</f>
        <v>1</v>
      </c>
      <c r="D277" s="32"/>
      <c r="E277" s="32">
        <v>1</v>
      </c>
    </row>
    <row r="278" spans="1:5" ht="11.25">
      <c r="A278" s="7">
        <v>202</v>
      </c>
      <c r="B278" s="4" t="s">
        <v>388</v>
      </c>
      <c r="C278" s="32">
        <f t="shared" si="5"/>
        <v>9506.13</v>
      </c>
      <c r="E278" s="32">
        <v>9506.13</v>
      </c>
    </row>
    <row r="279" spans="1:5" ht="11.25">
      <c r="A279" s="7">
        <v>203</v>
      </c>
      <c r="B279" s="4" t="s">
        <v>389</v>
      </c>
      <c r="C279" s="32">
        <f t="shared" si="5"/>
        <v>1</v>
      </c>
      <c r="E279" s="32">
        <v>1</v>
      </c>
    </row>
    <row r="280" spans="1:5" ht="11.25">
      <c r="A280" s="7">
        <v>204</v>
      </c>
      <c r="B280" s="4" t="s">
        <v>390</v>
      </c>
      <c r="C280" s="32">
        <f t="shared" si="5"/>
        <v>1</v>
      </c>
      <c r="E280" s="32">
        <v>1</v>
      </c>
    </row>
    <row r="281" spans="1:5" ht="11.25">
      <c r="A281" s="7">
        <v>205</v>
      </c>
      <c r="B281" s="4" t="s">
        <v>391</v>
      </c>
      <c r="C281" s="32">
        <f t="shared" si="5"/>
        <v>1</v>
      </c>
      <c r="E281" s="32">
        <v>1</v>
      </c>
    </row>
    <row r="282" spans="1:5" ht="11.25">
      <c r="A282" s="7">
        <v>206</v>
      </c>
      <c r="B282" s="4" t="s">
        <v>392</v>
      </c>
      <c r="C282" s="32">
        <f t="shared" si="5"/>
        <v>1</v>
      </c>
      <c r="E282" s="32">
        <v>1</v>
      </c>
    </row>
    <row r="283" spans="1:5" ht="11.25">
      <c r="A283" s="7">
        <v>208</v>
      </c>
      <c r="B283" s="4" t="s">
        <v>393</v>
      </c>
      <c r="C283" s="32">
        <f t="shared" si="5"/>
        <v>1</v>
      </c>
      <c r="E283" s="32">
        <v>1</v>
      </c>
    </row>
    <row r="284" spans="1:5" ht="11.25">
      <c r="A284" s="7">
        <v>209</v>
      </c>
      <c r="B284" s="4" t="s">
        <v>96</v>
      </c>
      <c r="C284" s="32">
        <f t="shared" si="5"/>
        <v>1</v>
      </c>
      <c r="E284" s="32">
        <v>1</v>
      </c>
    </row>
    <row r="285" spans="1:5" ht="11.25">
      <c r="A285" s="7"/>
      <c r="C285" s="32"/>
      <c r="E285" s="32"/>
    </row>
    <row r="286" spans="1:5" ht="11.25">
      <c r="A286" s="7">
        <v>21</v>
      </c>
      <c r="B286" s="4" t="s">
        <v>249</v>
      </c>
      <c r="C286" s="32"/>
      <c r="E286" s="32"/>
    </row>
    <row r="287" spans="1:5" ht="11.25">
      <c r="A287" s="7">
        <v>210</v>
      </c>
      <c r="B287" s="4" t="s">
        <v>394</v>
      </c>
      <c r="C287" s="32">
        <f aca="true" t="shared" si="6" ref="C287:C293">SUMIF($A$471:$A$2558,A287,$C$471:$C$2558)</f>
        <v>1</v>
      </c>
      <c r="E287" s="32">
        <v>1</v>
      </c>
    </row>
    <row r="288" spans="1:5" ht="11.25">
      <c r="A288" s="7">
        <v>212</v>
      </c>
      <c r="B288" s="4" t="s">
        <v>395</v>
      </c>
      <c r="C288" s="32">
        <f t="shared" si="6"/>
        <v>40000</v>
      </c>
      <c r="E288" s="32">
        <v>40000</v>
      </c>
    </row>
    <row r="289" spans="1:5" ht="11.25">
      <c r="A289" s="7">
        <v>213</v>
      </c>
      <c r="B289" s="4" t="s">
        <v>396</v>
      </c>
      <c r="C289" s="32">
        <f t="shared" si="6"/>
        <v>20000</v>
      </c>
      <c r="E289" s="32">
        <v>20000</v>
      </c>
    </row>
    <row r="290" spans="1:5" ht="11.25">
      <c r="A290" s="7">
        <v>214</v>
      </c>
      <c r="B290" s="4" t="s">
        <v>397</v>
      </c>
      <c r="C290" s="32">
        <f t="shared" si="6"/>
        <v>20000</v>
      </c>
      <c r="E290" s="32">
        <v>20000</v>
      </c>
    </row>
    <row r="291" spans="1:5" ht="11.25">
      <c r="A291" s="7">
        <v>215</v>
      </c>
      <c r="B291" s="4" t="s">
        <v>398</v>
      </c>
      <c r="C291" s="32">
        <f t="shared" si="6"/>
        <v>1</v>
      </c>
      <c r="E291" s="32">
        <v>1</v>
      </c>
    </row>
    <row r="292" spans="1:5" ht="11.25">
      <c r="A292" s="7">
        <v>216</v>
      </c>
      <c r="B292" s="4" t="s">
        <v>399</v>
      </c>
      <c r="C292" s="32">
        <f t="shared" si="6"/>
        <v>6000</v>
      </c>
      <c r="E292" s="32">
        <v>6000</v>
      </c>
    </row>
    <row r="293" spans="1:5" ht="11.25">
      <c r="A293" s="7">
        <v>219</v>
      </c>
      <c r="B293" s="4" t="s">
        <v>400</v>
      </c>
      <c r="C293" s="32">
        <f t="shared" si="6"/>
        <v>1</v>
      </c>
      <c r="E293" s="32">
        <v>1</v>
      </c>
    </row>
    <row r="294" spans="3:5" ht="11.25">
      <c r="C294" s="32"/>
      <c r="E294" s="32"/>
    </row>
    <row r="295" spans="1:5" ht="11.25">
      <c r="A295" s="7">
        <v>22</v>
      </c>
      <c r="B295" s="4" t="s">
        <v>250</v>
      </c>
      <c r="C295" s="32"/>
      <c r="E295" s="32"/>
    </row>
    <row r="296" spans="1:5" ht="11.25">
      <c r="A296" s="7">
        <v>220</v>
      </c>
      <c r="B296" s="4" t="s">
        <v>251</v>
      </c>
      <c r="C296" s="32"/>
      <c r="E296" s="32"/>
    </row>
    <row r="297" spans="1:5" ht="11.25">
      <c r="A297" s="7" t="s">
        <v>342</v>
      </c>
      <c r="B297" s="4" t="s">
        <v>345</v>
      </c>
      <c r="C297" s="32">
        <f>SUMIF($A$471:$A$2558,A297,$C$471:$C$2558)</f>
        <v>12000</v>
      </c>
      <c r="E297" s="32">
        <v>12000</v>
      </c>
    </row>
    <row r="298" spans="1:5" ht="11.25">
      <c r="A298" s="7" t="s">
        <v>343</v>
      </c>
      <c r="B298" s="4" t="s">
        <v>346</v>
      </c>
      <c r="C298" s="32">
        <f>SUMIF($A$471:$A$2558,A298,$C$471:$C$2558)</f>
        <v>1</v>
      </c>
      <c r="E298" s="32">
        <v>1</v>
      </c>
    </row>
    <row r="299" spans="1:5" ht="11.25">
      <c r="A299" s="7" t="s">
        <v>252</v>
      </c>
      <c r="B299" s="4" t="s">
        <v>347</v>
      </c>
      <c r="C299" s="32">
        <f>SUMIF($A$471:$A$2558,A299,$C$471:$C$2558)</f>
        <v>7000</v>
      </c>
      <c r="E299" s="32">
        <v>7000</v>
      </c>
    </row>
    <row r="300" spans="1:5" ht="11.25">
      <c r="A300" s="7">
        <v>221</v>
      </c>
      <c r="B300" s="4" t="s">
        <v>253</v>
      </c>
      <c r="C300" s="32"/>
      <c r="E300" s="32"/>
    </row>
    <row r="301" spans="1:5" ht="11.25">
      <c r="A301" s="7" t="s">
        <v>36</v>
      </c>
      <c r="B301" s="4" t="s">
        <v>350</v>
      </c>
      <c r="C301" s="32">
        <f aca="true" t="shared" si="7" ref="C301:C309">SUMIF($A$471:$A$2558,A301,$C$471:$C$2558)</f>
        <v>13866685.210966365</v>
      </c>
      <c r="E301" s="32">
        <v>13041933.135766365</v>
      </c>
    </row>
    <row r="302" spans="1:5" ht="11.25">
      <c r="A302" s="7" t="s">
        <v>254</v>
      </c>
      <c r="B302" s="4" t="s">
        <v>351</v>
      </c>
      <c r="C302" s="32">
        <f t="shared" si="7"/>
        <v>21002.6</v>
      </c>
      <c r="E302" s="32">
        <v>21002.6</v>
      </c>
    </row>
    <row r="303" spans="1:5" ht="11.25">
      <c r="A303" s="7" t="s">
        <v>255</v>
      </c>
      <c r="B303" s="4" t="s">
        <v>372</v>
      </c>
      <c r="C303" s="32">
        <f t="shared" si="7"/>
        <v>30000</v>
      </c>
      <c r="E303" s="32">
        <v>30000</v>
      </c>
    </row>
    <row r="304" spans="1:5" ht="11.25">
      <c r="A304" s="7" t="s">
        <v>405</v>
      </c>
      <c r="B304" s="4" t="s">
        <v>406</v>
      </c>
      <c r="C304" s="32">
        <f t="shared" si="7"/>
        <v>600</v>
      </c>
      <c r="E304" s="32">
        <v>600</v>
      </c>
    </row>
    <row r="305" spans="1:5" ht="11.25">
      <c r="A305" s="7" t="s">
        <v>97</v>
      </c>
      <c r="B305" s="4" t="s">
        <v>98</v>
      </c>
      <c r="C305" s="32">
        <f t="shared" si="7"/>
        <v>1</v>
      </c>
      <c r="E305" s="32">
        <v>1</v>
      </c>
    </row>
    <row r="306" spans="1:5" ht="11.25">
      <c r="A306" s="7" t="s">
        <v>256</v>
      </c>
      <c r="B306" s="4" t="s">
        <v>373</v>
      </c>
      <c r="C306" s="32">
        <f t="shared" si="7"/>
        <v>1000</v>
      </c>
      <c r="E306" s="32">
        <v>1000</v>
      </c>
    </row>
    <row r="307" spans="1:5" ht="11.25">
      <c r="A307" s="7" t="s">
        <v>348</v>
      </c>
      <c r="B307" s="4" t="s">
        <v>99</v>
      </c>
      <c r="C307" s="32">
        <f t="shared" si="7"/>
        <v>500</v>
      </c>
      <c r="E307" s="32">
        <v>500</v>
      </c>
    </row>
    <row r="308" spans="1:5" ht="11.25">
      <c r="A308" s="7" t="s">
        <v>356</v>
      </c>
      <c r="B308" s="4" t="s">
        <v>357</v>
      </c>
      <c r="C308" s="32">
        <f t="shared" si="7"/>
        <v>300</v>
      </c>
      <c r="E308" s="32">
        <v>300</v>
      </c>
    </row>
    <row r="309" spans="1:5" ht="11.25">
      <c r="A309" s="7" t="s">
        <v>349</v>
      </c>
      <c r="B309" s="4" t="s">
        <v>374</v>
      </c>
      <c r="C309" s="32">
        <f t="shared" si="7"/>
        <v>600</v>
      </c>
      <c r="E309" s="32">
        <v>600</v>
      </c>
    </row>
    <row r="310" spans="1:5" ht="11.25">
      <c r="A310" s="7">
        <v>222</v>
      </c>
      <c r="B310" s="4" t="s">
        <v>257</v>
      </c>
      <c r="C310" s="32"/>
      <c r="E310" s="32"/>
    </row>
    <row r="311" spans="1:5" ht="11.25">
      <c r="A311" s="7" t="s">
        <v>401</v>
      </c>
      <c r="B311" s="4" t="s">
        <v>100</v>
      </c>
      <c r="C311" s="32">
        <f>SUMIF($A$471:$A$2558,A311,$C$471:$C$2558)</f>
        <v>51437.4</v>
      </c>
      <c r="E311" s="32">
        <v>37037.4</v>
      </c>
    </row>
    <row r="312" spans="1:5" ht="11.25">
      <c r="A312" s="7" t="s">
        <v>358</v>
      </c>
      <c r="B312" s="4" t="s">
        <v>359</v>
      </c>
      <c r="C312" s="32">
        <f>SUMIF($A$471:$A$2558,A312,$C$471:$C$2558)</f>
        <v>10000</v>
      </c>
      <c r="E312" s="32">
        <v>10000</v>
      </c>
    </row>
    <row r="313" spans="1:5" ht="11.25">
      <c r="A313" s="7" t="s">
        <v>183</v>
      </c>
      <c r="B313" s="4" t="s">
        <v>258</v>
      </c>
      <c r="C313" s="32">
        <f>SUMIF($A$471:$A$2558,A313,$C$471:$C$2558)</f>
        <v>1</v>
      </c>
      <c r="E313" s="32">
        <v>1</v>
      </c>
    </row>
    <row r="314" spans="1:5" ht="11.25">
      <c r="A314" s="7" t="s">
        <v>184</v>
      </c>
      <c r="B314" s="4" t="s">
        <v>259</v>
      </c>
      <c r="C314" s="32">
        <f>SUMIF($A$471:$A$2558,A314,$C$471:$C$2558)</f>
        <v>9000</v>
      </c>
      <c r="E314" s="32">
        <v>9000</v>
      </c>
    </row>
    <row r="315" spans="1:5" ht="11.25">
      <c r="A315" s="7">
        <v>225</v>
      </c>
      <c r="B315" s="4" t="s">
        <v>260</v>
      </c>
      <c r="C315" s="32"/>
      <c r="E315" s="32"/>
    </row>
    <row r="316" spans="1:5" ht="11.25">
      <c r="A316" s="7" t="s">
        <v>101</v>
      </c>
      <c r="B316" s="4" t="s">
        <v>106</v>
      </c>
      <c r="C316" s="32">
        <f>SUMIF($A$471:$A$2558,A316,$C$471:$C$2558)</f>
        <v>11659.781400998709</v>
      </c>
      <c r="E316" s="32">
        <v>1</v>
      </c>
    </row>
    <row r="317" spans="1:5" ht="11.25">
      <c r="A317" s="7" t="s">
        <v>102</v>
      </c>
      <c r="B317" s="4" t="s">
        <v>103</v>
      </c>
      <c r="C317" s="32">
        <f>SUMIF($A$471:$A$2558,A317,$C$471:$C$2558)</f>
        <v>1</v>
      </c>
      <c r="E317" s="32">
        <v>1</v>
      </c>
    </row>
    <row r="318" spans="1:5" ht="11.25">
      <c r="A318" s="7" t="s">
        <v>104</v>
      </c>
      <c r="B318" s="4" t="s">
        <v>105</v>
      </c>
      <c r="C318" s="32">
        <f>SUMIF($A$471:$A$2558,A318,$C$471:$C$2558)</f>
        <v>1264846.31</v>
      </c>
      <c r="E318" s="32">
        <v>1123808.38</v>
      </c>
    </row>
    <row r="319" spans="1:5" ht="11.25">
      <c r="A319" s="7">
        <v>226</v>
      </c>
      <c r="B319" s="4" t="s">
        <v>261</v>
      </c>
      <c r="C319" s="32"/>
      <c r="E319" s="32"/>
    </row>
    <row r="320" spans="1:5" ht="11.25">
      <c r="A320" s="7" t="s">
        <v>360</v>
      </c>
      <c r="B320" s="4" t="s">
        <v>361</v>
      </c>
      <c r="C320" s="32">
        <f aca="true" t="shared" si="8" ref="C320:C325">SUMIF($A$471:$A$2558,A320,$C$471:$C$2558)</f>
        <v>0</v>
      </c>
      <c r="E320" s="32">
        <v>0</v>
      </c>
    </row>
    <row r="321" spans="1:5" ht="11.25">
      <c r="A321" s="7" t="s">
        <v>407</v>
      </c>
      <c r="B321" s="4" t="s">
        <v>408</v>
      </c>
      <c r="C321" s="32">
        <f t="shared" si="8"/>
        <v>3000</v>
      </c>
      <c r="E321" s="32">
        <v>3000</v>
      </c>
    </row>
    <row r="322" spans="1:5" ht="11.25">
      <c r="A322" s="7" t="s">
        <v>409</v>
      </c>
      <c r="B322" s="4" t="s">
        <v>410</v>
      </c>
      <c r="C322" s="32">
        <f t="shared" si="8"/>
        <v>1000</v>
      </c>
      <c r="E322" s="32">
        <v>1000</v>
      </c>
    </row>
    <row r="323" spans="1:5" ht="11.25">
      <c r="A323" s="7" t="s">
        <v>411</v>
      </c>
      <c r="B323" s="4" t="s">
        <v>413</v>
      </c>
      <c r="C323" s="32">
        <f t="shared" si="8"/>
        <v>1</v>
      </c>
      <c r="E323" s="32">
        <v>1</v>
      </c>
    </row>
    <row r="324" spans="1:5" ht="11.25">
      <c r="A324" s="7" t="s">
        <v>412</v>
      </c>
      <c r="B324" s="4" t="s">
        <v>414</v>
      </c>
      <c r="C324" s="32">
        <f t="shared" si="8"/>
        <v>10000</v>
      </c>
      <c r="E324" s="32">
        <v>10000</v>
      </c>
    </row>
    <row r="325" spans="1:5" ht="11.25">
      <c r="A325" s="7" t="s">
        <v>94</v>
      </c>
      <c r="B325" s="4" t="s">
        <v>362</v>
      </c>
      <c r="C325" s="32">
        <f t="shared" si="8"/>
        <v>42000</v>
      </c>
      <c r="E325" s="32">
        <v>42000</v>
      </c>
    </row>
    <row r="326" spans="1:5" ht="11.25">
      <c r="A326" s="7">
        <v>227</v>
      </c>
      <c r="B326" s="4" t="s">
        <v>107</v>
      </c>
      <c r="C326" s="32"/>
      <c r="E326" s="32"/>
    </row>
    <row r="327" spans="1:5" ht="11.25">
      <c r="A327" s="7" t="s">
        <v>110</v>
      </c>
      <c r="B327" s="4" t="s">
        <v>111</v>
      </c>
      <c r="C327" s="32">
        <f>SUMIF($A$471:$A$2558,A327,$C$471:$C$2558)</f>
        <v>30000</v>
      </c>
      <c r="E327" s="32">
        <v>30000</v>
      </c>
    </row>
    <row r="328" spans="1:5" ht="11.25">
      <c r="A328" s="7" t="s">
        <v>112</v>
      </c>
      <c r="B328" s="4" t="s">
        <v>113</v>
      </c>
      <c r="C328" s="32">
        <f>SUMIF($A$471:$A$2558,A328,$C$471:$C$2558)</f>
        <v>1</v>
      </c>
      <c r="E328" s="32">
        <v>1</v>
      </c>
    </row>
    <row r="329" spans="1:5" ht="11.25">
      <c r="A329" s="7" t="s">
        <v>114</v>
      </c>
      <c r="B329" s="4" t="s">
        <v>115</v>
      </c>
      <c r="C329" s="32">
        <f>SUMIF($A$471:$A$2558,A329,$C$471:$C$2558)</f>
        <v>1</v>
      </c>
      <c r="E329" s="32">
        <v>1</v>
      </c>
    </row>
    <row r="330" spans="1:5" ht="11.25">
      <c r="A330" s="7" t="s">
        <v>108</v>
      </c>
      <c r="B330" s="4" t="s">
        <v>109</v>
      </c>
      <c r="C330" s="32">
        <f>SUMIF($A$471:$A$2558,A330,$C$471:$C$2558)</f>
        <v>9324824.92</v>
      </c>
      <c r="E330" s="32">
        <v>8939072.51</v>
      </c>
    </row>
    <row r="331" spans="1:5" ht="11.25">
      <c r="A331" s="7"/>
      <c r="C331" s="32"/>
      <c r="E331" s="32"/>
    </row>
    <row r="332" spans="1:5" ht="11.25">
      <c r="A332" s="7">
        <v>23</v>
      </c>
      <c r="B332" s="4" t="s">
        <v>302</v>
      </c>
      <c r="C332" s="32"/>
      <c r="E332" s="32"/>
    </row>
    <row r="333" spans="1:5" ht="11.25">
      <c r="A333" s="7">
        <v>230</v>
      </c>
      <c r="B333" s="4" t="s">
        <v>262</v>
      </c>
      <c r="C333" s="32"/>
      <c r="E333" s="32"/>
    </row>
    <row r="334" spans="1:5" ht="11.25">
      <c r="A334" s="7" t="s">
        <v>117</v>
      </c>
      <c r="B334" s="4" t="s">
        <v>118</v>
      </c>
      <c r="C334" s="32">
        <f>SUMIF($A$471:$A$2558,A334,$C$471:$C$2558)</f>
        <v>264.96</v>
      </c>
      <c r="E334" s="32">
        <v>264.96</v>
      </c>
    </row>
    <row r="335" spans="1:5" ht="11.25">
      <c r="A335" s="7" t="s">
        <v>132</v>
      </c>
      <c r="B335" s="4" t="s">
        <v>134</v>
      </c>
      <c r="C335" s="32">
        <f>SUMIF($A$471:$A$2558,A335,$C$471:$C$2558)</f>
        <v>1300</v>
      </c>
      <c r="E335" s="32">
        <v>1300</v>
      </c>
    </row>
    <row r="336" spans="1:5" ht="11.25">
      <c r="A336" s="7" t="s">
        <v>133</v>
      </c>
      <c r="B336" s="4" t="s">
        <v>135</v>
      </c>
      <c r="C336" s="32">
        <f>SUMIF($A$471:$A$2558,A336,$C$471:$C$2558)</f>
        <v>1300</v>
      </c>
      <c r="E336" s="32">
        <v>1300</v>
      </c>
    </row>
    <row r="337" spans="1:5" ht="11.25">
      <c r="A337" s="7">
        <v>231</v>
      </c>
      <c r="B337" s="4" t="s">
        <v>116</v>
      </c>
      <c r="C337" s="32"/>
      <c r="E337" s="32"/>
    </row>
    <row r="338" spans="1:5" ht="11.25">
      <c r="A338" s="7" t="s">
        <v>136</v>
      </c>
      <c r="B338" s="4" t="s">
        <v>118</v>
      </c>
      <c r="C338" s="32">
        <f>SUMIF($A$471:$A$2558,A338,$C$471:$C$2558)</f>
        <v>530</v>
      </c>
      <c r="E338" s="32">
        <v>530</v>
      </c>
    </row>
    <row r="339" spans="1:5" ht="11.25">
      <c r="A339" s="7" t="s">
        <v>137</v>
      </c>
      <c r="B339" s="4" t="s">
        <v>134</v>
      </c>
      <c r="C339" s="32">
        <f>SUMIF($A$471:$A$2558,A339,$C$471:$C$2558)</f>
        <v>3000</v>
      </c>
      <c r="E339" s="32">
        <v>3000</v>
      </c>
    </row>
    <row r="340" spans="1:5" ht="11.25">
      <c r="A340" s="7" t="s">
        <v>138</v>
      </c>
      <c r="B340" s="4" t="s">
        <v>135</v>
      </c>
      <c r="C340" s="32">
        <f>SUMIF($A$471:$A$2558,A340,$C$471:$C$2558)</f>
        <v>3000</v>
      </c>
      <c r="E340" s="32">
        <v>3000</v>
      </c>
    </row>
    <row r="341" spans="1:5" ht="11.25">
      <c r="A341" s="7" t="s">
        <v>185</v>
      </c>
      <c r="B341" s="4" t="s">
        <v>263</v>
      </c>
      <c r="C341" s="32">
        <f>SUMIF($A$471:$A$2558,A341,$C$471:$C$2558)</f>
        <v>5300</v>
      </c>
      <c r="E341" s="32">
        <v>5300</v>
      </c>
    </row>
    <row r="342" spans="1:5" ht="11.25">
      <c r="A342" s="7"/>
      <c r="C342" s="32"/>
      <c r="E342" s="32"/>
    </row>
    <row r="343" spans="1:5" ht="11.25">
      <c r="A343" s="7">
        <v>24</v>
      </c>
      <c r="B343" s="4" t="s">
        <v>139</v>
      </c>
      <c r="C343" s="32"/>
      <c r="E343" s="32"/>
    </row>
    <row r="344" spans="1:5" ht="11.25">
      <c r="A344" s="7" t="s">
        <v>186</v>
      </c>
      <c r="B344" s="4" t="s">
        <v>140</v>
      </c>
      <c r="C344" s="32">
        <f>SUMIF($A$471:$A$2558,A344,$C$471:$C$2558)</f>
        <v>1000</v>
      </c>
      <c r="E344" s="32">
        <v>1000</v>
      </c>
    </row>
    <row r="345" ht="11.25">
      <c r="C345" s="32"/>
    </row>
    <row r="346" spans="1:6" ht="11.25">
      <c r="A346" s="15"/>
      <c r="B346" s="5" t="s">
        <v>266</v>
      </c>
      <c r="C346" s="32"/>
      <c r="D346" s="31">
        <f>SUM(C277:C344)</f>
        <v>24808674.312367365</v>
      </c>
      <c r="F346" s="13">
        <v>23431073.11576637</v>
      </c>
    </row>
    <row r="347" ht="11.25">
      <c r="C347" s="32"/>
    </row>
    <row r="348" spans="1:6" ht="11.25">
      <c r="A348" s="6" t="s">
        <v>267</v>
      </c>
      <c r="C348" s="32"/>
      <c r="F348" s="1"/>
    </row>
    <row r="349" ht="11.25">
      <c r="C349" s="32"/>
    </row>
    <row r="350" spans="1:3" ht="11.25">
      <c r="A350" s="7">
        <v>35</v>
      </c>
      <c r="B350" s="4" t="s">
        <v>37</v>
      </c>
      <c r="C350" s="32"/>
    </row>
    <row r="351" spans="1:6" ht="11.25">
      <c r="A351" s="7">
        <v>352</v>
      </c>
      <c r="B351" s="4" t="s">
        <v>214</v>
      </c>
      <c r="C351" s="32">
        <f>SUMIF($A$471:$A$2558,A351,$C$471:$C$2558)</f>
        <v>0</v>
      </c>
      <c r="E351" s="37">
        <v>0</v>
      </c>
      <c r="F351" s="95"/>
    </row>
    <row r="352" spans="1:6" ht="11.25">
      <c r="A352" s="7">
        <v>359</v>
      </c>
      <c r="B352" s="4" t="s">
        <v>375</v>
      </c>
      <c r="C352" s="32">
        <f>SUMIF($A$471:$A$2558,A352,$C$471:$C$2558)</f>
        <v>3000</v>
      </c>
      <c r="E352" s="37">
        <v>3000</v>
      </c>
      <c r="F352" s="95"/>
    </row>
    <row r="353" spans="3:6" ht="11.25">
      <c r="C353" s="32"/>
      <c r="E353" s="37"/>
      <c r="F353" s="95"/>
    </row>
    <row r="354" spans="1:6" ht="11.25">
      <c r="A354" s="15"/>
      <c r="B354" s="5" t="s">
        <v>216</v>
      </c>
      <c r="C354" s="32"/>
      <c r="D354" s="31">
        <f>SUM(C351:C352)</f>
        <v>3000</v>
      </c>
      <c r="E354" s="37"/>
      <c r="F354" s="27">
        <v>3000</v>
      </c>
    </row>
    <row r="355" ht="11.25">
      <c r="C355" s="32"/>
    </row>
    <row r="356" spans="1:4" ht="11.25">
      <c r="A356" s="6" t="s">
        <v>268</v>
      </c>
      <c r="B356" s="6"/>
      <c r="C356" s="32"/>
      <c r="D356" s="6"/>
    </row>
    <row r="357" ht="11.25">
      <c r="C357" s="32"/>
    </row>
    <row r="358" spans="1:3" ht="11.25">
      <c r="A358" s="7">
        <v>44</v>
      </c>
      <c r="B358" s="4" t="s">
        <v>38</v>
      </c>
      <c r="C358" s="32"/>
    </row>
    <row r="359" spans="1:8" ht="11.25">
      <c r="A359" s="7">
        <v>443</v>
      </c>
      <c r="B359" s="4" t="s">
        <v>44</v>
      </c>
      <c r="C359" s="32">
        <f>SUMIF($A$471:$A$2558,A359,$C$471:$C$2558)</f>
        <v>49899.84</v>
      </c>
      <c r="E359" s="32">
        <v>49899.84</v>
      </c>
      <c r="F359" s="95"/>
      <c r="H359" s="4" t="s">
        <v>609</v>
      </c>
    </row>
    <row r="360" spans="3:6" ht="11.25">
      <c r="C360" s="32"/>
      <c r="E360" s="37"/>
      <c r="F360" s="95"/>
    </row>
    <row r="361" spans="1:6" ht="11.25">
      <c r="A361" s="7">
        <v>46</v>
      </c>
      <c r="B361" s="4" t="s">
        <v>269</v>
      </c>
      <c r="C361" s="32"/>
      <c r="E361" s="37"/>
      <c r="F361" s="95"/>
    </row>
    <row r="362" spans="1:6" ht="11.25">
      <c r="A362" s="7">
        <v>462</v>
      </c>
      <c r="B362" s="4" t="s">
        <v>270</v>
      </c>
      <c r="C362" s="32">
        <f>SUMIF($A$471:$A$2558,A362,$C$471:$C$2558)</f>
        <v>0</v>
      </c>
      <c r="E362" s="32">
        <v>0</v>
      </c>
      <c r="F362" s="95"/>
    </row>
    <row r="363" spans="3:6" ht="11.25">
      <c r="C363" s="32"/>
      <c r="E363" s="37"/>
      <c r="F363" s="95"/>
    </row>
    <row r="364" spans="3:6" ht="11.25">
      <c r="C364" s="32"/>
      <c r="E364" s="37"/>
      <c r="F364" s="95"/>
    </row>
    <row r="365" spans="3:6" ht="11.25">
      <c r="C365" s="32"/>
      <c r="E365" s="37"/>
      <c r="F365" s="95"/>
    </row>
    <row r="366" spans="3:6" ht="11.25">
      <c r="C366" s="32"/>
      <c r="E366" s="37"/>
      <c r="F366" s="95"/>
    </row>
    <row r="367" spans="1:6" ht="11.25">
      <c r="A367" s="7">
        <v>48</v>
      </c>
      <c r="B367" s="4" t="s">
        <v>271</v>
      </c>
      <c r="C367" s="32"/>
      <c r="E367" s="37"/>
      <c r="F367" s="95"/>
    </row>
    <row r="368" spans="1:6" ht="11.25">
      <c r="A368" s="7">
        <v>482</v>
      </c>
      <c r="B368" s="4" t="s">
        <v>376</v>
      </c>
      <c r="C368" s="32">
        <f>SUMIF($A$471:$A$2558,A368,$C$471:$C$2558)</f>
        <v>0</v>
      </c>
      <c r="E368" s="37">
        <v>0</v>
      </c>
      <c r="F368" s="95"/>
    </row>
    <row r="369" spans="1:6" ht="11.25">
      <c r="A369" s="7">
        <v>489</v>
      </c>
      <c r="B369" s="4" t="s">
        <v>219</v>
      </c>
      <c r="C369" s="32">
        <f>SUMIF($A$471:$A$2558,A369,$C$471:$C$2558)</f>
        <v>0</v>
      </c>
      <c r="E369" s="37">
        <v>0</v>
      </c>
      <c r="F369" s="95"/>
    </row>
    <row r="370" spans="3:6" ht="5.25" customHeight="1">
      <c r="C370" s="32"/>
      <c r="E370" s="37"/>
      <c r="F370" s="95"/>
    </row>
    <row r="371" spans="1:6" ht="11.25">
      <c r="A371" s="15"/>
      <c r="B371" s="5" t="s">
        <v>225</v>
      </c>
      <c r="C371" s="32"/>
      <c r="D371" s="31">
        <f>+C359+C362+C368+C369</f>
        <v>49899.84</v>
      </c>
      <c r="E371" s="37"/>
      <c r="F371" s="31">
        <v>49899.84</v>
      </c>
    </row>
    <row r="372" spans="1:4" ht="11.25">
      <c r="A372" s="15"/>
      <c r="B372" s="5"/>
      <c r="C372" s="32"/>
      <c r="D372" s="5"/>
    </row>
    <row r="373" spans="1:4" ht="11.25">
      <c r="A373" s="6" t="s">
        <v>363</v>
      </c>
      <c r="B373" s="5"/>
      <c r="C373" s="32"/>
      <c r="D373" s="5"/>
    </row>
    <row r="374" spans="1:4" ht="11.25">
      <c r="A374" s="15"/>
      <c r="B374" s="5"/>
      <c r="C374" s="32"/>
      <c r="D374" s="5"/>
    </row>
    <row r="375" spans="1:5" ht="11.25">
      <c r="A375" s="92">
        <v>50</v>
      </c>
      <c r="B375" s="7" t="s">
        <v>364</v>
      </c>
      <c r="C375" s="32">
        <f>C376</f>
        <v>0</v>
      </c>
      <c r="E375" s="32">
        <v>0</v>
      </c>
    </row>
    <row r="376" spans="1:6" ht="11.25">
      <c r="A376" s="92">
        <v>500</v>
      </c>
      <c r="B376" s="7" t="s">
        <v>365</v>
      </c>
      <c r="C376" s="37">
        <v>0</v>
      </c>
      <c r="D376" s="95"/>
      <c r="E376" s="37">
        <v>0</v>
      </c>
      <c r="F376" s="95"/>
    </row>
    <row r="377" spans="1:6" ht="11.25">
      <c r="A377" s="15"/>
      <c r="B377" s="5"/>
      <c r="C377" s="37"/>
      <c r="D377" s="95"/>
      <c r="E377" s="37"/>
      <c r="F377" s="95"/>
    </row>
    <row r="378" spans="1:6" ht="11.25">
      <c r="A378" s="15"/>
      <c r="B378" s="5" t="s">
        <v>228</v>
      </c>
      <c r="C378" s="37"/>
      <c r="D378" s="27">
        <f>C375</f>
        <v>0</v>
      </c>
      <c r="E378" s="37"/>
      <c r="F378" s="27">
        <v>0</v>
      </c>
    </row>
    <row r="379" spans="1:4" ht="11.25">
      <c r="A379" s="8"/>
      <c r="B379" s="20"/>
      <c r="C379" s="32"/>
      <c r="D379" s="20"/>
    </row>
    <row r="380" spans="1:4" ht="11.25">
      <c r="A380" s="6" t="s">
        <v>272</v>
      </c>
      <c r="B380" s="6"/>
      <c r="C380" s="32"/>
      <c r="D380" s="6"/>
    </row>
    <row r="381" ht="11.25">
      <c r="C381" s="32"/>
    </row>
    <row r="382" spans="1:3" ht="11.25">
      <c r="A382" s="7">
        <v>60</v>
      </c>
      <c r="B382" s="4" t="s">
        <v>303</v>
      </c>
      <c r="C382" s="32"/>
    </row>
    <row r="383" spans="1:5" ht="11.25">
      <c r="A383" s="7">
        <v>600</v>
      </c>
      <c r="B383" s="4" t="s">
        <v>377</v>
      </c>
      <c r="C383" s="32">
        <f>SUMIF($A$471:$A$2558,A383,$C$471:$C$2558)</f>
        <v>0</v>
      </c>
      <c r="E383" s="32">
        <v>0</v>
      </c>
    </row>
    <row r="384" spans="1:5" ht="11.25">
      <c r="A384" s="7">
        <v>609</v>
      </c>
      <c r="B384" s="4" t="s">
        <v>378</v>
      </c>
      <c r="C384" s="32">
        <f>SUMIF($A$471:$A$2558,A384,$C$471:$C$2558)</f>
        <v>0</v>
      </c>
      <c r="E384" s="32">
        <v>0</v>
      </c>
    </row>
    <row r="385" spans="1:5" ht="11.25">
      <c r="A385" s="7"/>
      <c r="C385" s="32"/>
      <c r="E385" s="32"/>
    </row>
    <row r="386" spans="1:5" ht="11.25">
      <c r="A386" s="7">
        <v>61</v>
      </c>
      <c r="B386" s="4" t="s">
        <v>380</v>
      </c>
      <c r="C386" s="32"/>
      <c r="E386" s="32"/>
    </row>
    <row r="387" spans="1:5" ht="11.25">
      <c r="A387" s="7">
        <v>610</v>
      </c>
      <c r="B387" s="4" t="s">
        <v>377</v>
      </c>
      <c r="C387" s="32">
        <f>SUMIF($A$471:$A$2558,A387,$C$471:$C$2558)</f>
        <v>0</v>
      </c>
      <c r="E387" s="32">
        <v>0</v>
      </c>
    </row>
    <row r="388" spans="1:5" ht="11.25">
      <c r="A388" s="7">
        <v>619</v>
      </c>
      <c r="B388" s="4" t="s">
        <v>379</v>
      </c>
      <c r="C388" s="32">
        <f>SUMIF($A$471:$A$2558,A388,$C$471:$C$2558)</f>
        <v>0</v>
      </c>
      <c r="E388" s="32">
        <v>0</v>
      </c>
    </row>
    <row r="389" spans="1:5" ht="11.25">
      <c r="A389" s="7"/>
      <c r="C389" s="32"/>
      <c r="E389" s="32"/>
    </row>
    <row r="390" spans="1:5" ht="11.25">
      <c r="A390" s="7">
        <v>62</v>
      </c>
      <c r="B390" s="4" t="s">
        <v>304</v>
      </c>
      <c r="C390" s="32"/>
      <c r="E390" s="32"/>
    </row>
    <row r="391" spans="1:5" ht="11.25">
      <c r="A391" s="7">
        <v>621</v>
      </c>
      <c r="B391" s="4" t="s">
        <v>273</v>
      </c>
      <c r="C391" s="32">
        <f aca="true" t="shared" si="9" ref="C391:C398">SUMIF($A$471:$A$2558,A391,$C$471:$C$2558)</f>
        <v>0</v>
      </c>
      <c r="E391" s="32">
        <v>93450</v>
      </c>
    </row>
    <row r="392" spans="1:5" ht="11.25">
      <c r="A392" s="7">
        <v>622</v>
      </c>
      <c r="B392" s="4" t="s">
        <v>246</v>
      </c>
      <c r="C392" s="32">
        <f t="shared" si="9"/>
        <v>12734849.850000001</v>
      </c>
      <c r="E392" s="32">
        <v>14057132.979999999</v>
      </c>
    </row>
    <row r="393" spans="1:5" ht="11.25">
      <c r="A393" s="7">
        <v>623</v>
      </c>
      <c r="B393" s="4" t="s">
        <v>41</v>
      </c>
      <c r="C393" s="32">
        <f t="shared" si="9"/>
        <v>0</v>
      </c>
      <c r="E393" s="32">
        <v>0</v>
      </c>
    </row>
    <row r="394" spans="1:5" ht="11.25">
      <c r="A394" s="7">
        <v>624</v>
      </c>
      <c r="B394" s="4" t="s">
        <v>247</v>
      </c>
      <c r="C394" s="32">
        <f t="shared" si="9"/>
        <v>0</v>
      </c>
      <c r="E394" s="32">
        <v>0</v>
      </c>
    </row>
    <row r="395" spans="1:5" ht="11.25">
      <c r="A395" s="7">
        <v>625</v>
      </c>
      <c r="B395" s="4" t="s">
        <v>39</v>
      </c>
      <c r="C395" s="32">
        <f t="shared" si="9"/>
        <v>0</v>
      </c>
      <c r="E395" s="32">
        <v>0</v>
      </c>
    </row>
    <row r="396" spans="1:5" ht="11.25">
      <c r="A396" s="7">
        <v>626</v>
      </c>
      <c r="B396" s="4" t="s">
        <v>248</v>
      </c>
      <c r="C396" s="32">
        <f t="shared" si="9"/>
        <v>0</v>
      </c>
      <c r="E396" s="32">
        <v>0</v>
      </c>
    </row>
    <row r="397" spans="1:5" ht="11.25">
      <c r="A397" s="7">
        <v>627</v>
      </c>
      <c r="B397" s="4" t="s">
        <v>274</v>
      </c>
      <c r="C397" s="32">
        <f t="shared" si="9"/>
        <v>0</v>
      </c>
      <c r="E397" s="32">
        <v>0</v>
      </c>
    </row>
    <row r="398" spans="1:5" ht="11.25">
      <c r="A398" s="7">
        <v>629</v>
      </c>
      <c r="B398" s="4" t="s">
        <v>40</v>
      </c>
      <c r="C398" s="32">
        <f t="shared" si="9"/>
        <v>0</v>
      </c>
      <c r="E398" s="32">
        <v>0</v>
      </c>
    </row>
    <row r="399" spans="1:5" ht="11.25">
      <c r="A399" s="7"/>
      <c r="C399" s="32"/>
      <c r="E399" s="32"/>
    </row>
    <row r="400" spans="1:5" ht="11.25">
      <c r="A400" s="7">
        <v>63</v>
      </c>
      <c r="B400" s="4" t="s">
        <v>275</v>
      </c>
      <c r="C400" s="32"/>
      <c r="E400" s="32"/>
    </row>
    <row r="401" spans="1:5" ht="11.25">
      <c r="A401" s="7">
        <v>631</v>
      </c>
      <c r="B401" s="4" t="s">
        <v>273</v>
      </c>
      <c r="C401" s="32">
        <f aca="true" t="shared" si="10" ref="C401:C408">SUMIF($A$471:$A$2558,A401,$C$471:$C$2558)</f>
        <v>0</v>
      </c>
      <c r="E401" s="32">
        <v>0</v>
      </c>
    </row>
    <row r="402" spans="1:5" ht="11.25">
      <c r="A402" s="7">
        <v>632</v>
      </c>
      <c r="B402" s="4" t="s">
        <v>246</v>
      </c>
      <c r="C402" s="32">
        <f t="shared" si="10"/>
        <v>1202804.69</v>
      </c>
      <c r="E402" s="32">
        <v>1816983.75</v>
      </c>
    </row>
    <row r="403" spans="1:5" ht="11.25">
      <c r="A403" s="7">
        <v>633</v>
      </c>
      <c r="B403" s="4" t="s">
        <v>41</v>
      </c>
      <c r="C403" s="32">
        <f t="shared" si="10"/>
        <v>0</v>
      </c>
      <c r="E403" s="32">
        <v>0</v>
      </c>
    </row>
    <row r="404" spans="1:5" ht="11.25">
      <c r="A404" s="7">
        <v>634</v>
      </c>
      <c r="B404" s="4" t="s">
        <v>247</v>
      </c>
      <c r="C404" s="32">
        <f t="shared" si="10"/>
        <v>0</v>
      </c>
      <c r="E404" s="32">
        <v>0</v>
      </c>
    </row>
    <row r="405" spans="1:5" ht="11.25">
      <c r="A405" s="7">
        <v>635</v>
      </c>
      <c r="B405" s="4" t="s">
        <v>39</v>
      </c>
      <c r="C405" s="32">
        <f t="shared" si="10"/>
        <v>0</v>
      </c>
      <c r="E405" s="32">
        <v>0</v>
      </c>
    </row>
    <row r="406" spans="1:5" ht="11.25">
      <c r="A406" s="7">
        <v>636</v>
      </c>
      <c r="B406" s="4" t="s">
        <v>248</v>
      </c>
      <c r="C406" s="32">
        <f t="shared" si="10"/>
        <v>0</v>
      </c>
      <c r="E406" s="32">
        <v>0</v>
      </c>
    </row>
    <row r="407" spans="1:5" ht="11.25">
      <c r="A407" s="7">
        <v>637</v>
      </c>
      <c r="B407" s="4" t="s">
        <v>274</v>
      </c>
      <c r="C407" s="32">
        <f t="shared" si="10"/>
        <v>0</v>
      </c>
      <c r="E407" s="32">
        <v>92995.79000000001</v>
      </c>
    </row>
    <row r="408" spans="1:5" ht="11.25">
      <c r="A408" s="7">
        <v>639</v>
      </c>
      <c r="B408" s="4" t="s">
        <v>42</v>
      </c>
      <c r="C408" s="32">
        <f t="shared" si="10"/>
        <v>0</v>
      </c>
      <c r="E408" s="32">
        <v>0</v>
      </c>
    </row>
    <row r="409" spans="1:5" ht="11.25">
      <c r="A409" s="7"/>
      <c r="C409" s="32"/>
      <c r="E409" s="32"/>
    </row>
    <row r="410" spans="1:5" ht="11.25">
      <c r="A410" s="7">
        <v>64</v>
      </c>
      <c r="B410" s="4" t="s">
        <v>381</v>
      </c>
      <c r="C410" s="32"/>
      <c r="E410" s="32"/>
    </row>
    <row r="411" spans="1:5" ht="11.25">
      <c r="A411" s="7">
        <v>640</v>
      </c>
      <c r="B411" s="4" t="s">
        <v>381</v>
      </c>
      <c r="C411" s="32">
        <f>SUMIF($A$471:$A$2558,A411,$C$471:$C$2558)</f>
        <v>190000</v>
      </c>
      <c r="E411" s="32">
        <v>70000</v>
      </c>
    </row>
    <row r="412" spans="1:5" ht="11.25">
      <c r="A412" s="7">
        <v>641</v>
      </c>
      <c r="B412" s="4" t="s">
        <v>43</v>
      </c>
      <c r="C412" s="32">
        <f>SUMIF($A$471:$A$2558,A412,$C$471:$C$2558)</f>
        <v>0</v>
      </c>
      <c r="E412" s="32">
        <v>0</v>
      </c>
    </row>
    <row r="413" spans="1:5" ht="11.25">
      <c r="A413" s="7"/>
      <c r="C413" s="32"/>
      <c r="E413" s="32"/>
    </row>
    <row r="414" spans="1:5" ht="11.25">
      <c r="A414" s="7">
        <v>65</v>
      </c>
      <c r="C414" s="32"/>
      <c r="E414" s="32"/>
    </row>
    <row r="415" spans="1:5" ht="11.25">
      <c r="A415" s="7" t="s">
        <v>367</v>
      </c>
      <c r="B415" s="4" t="s">
        <v>369</v>
      </c>
      <c r="C415" s="32">
        <f>SUMIF($A$471:$A$2558,A415,$C$471:$C$2558)</f>
        <v>0</v>
      </c>
      <c r="E415" s="32">
        <v>0</v>
      </c>
    </row>
    <row r="416" spans="1:5" ht="11.25">
      <c r="A416" s="4" t="s">
        <v>368</v>
      </c>
      <c r="B416" s="4" t="s">
        <v>370</v>
      </c>
      <c r="C416" s="32">
        <f>SUMIF($A$471:$A$2558,A416,$C$471:$C$2558)</f>
        <v>0</v>
      </c>
      <c r="E416" s="32">
        <v>0</v>
      </c>
    </row>
    <row r="417" spans="1:5" ht="11.25">
      <c r="A417" s="7"/>
      <c r="C417" s="32"/>
      <c r="E417" s="32"/>
    </row>
    <row r="418" spans="2:6" ht="11.25">
      <c r="B418" s="5" t="s">
        <v>276</v>
      </c>
      <c r="C418" s="32"/>
      <c r="D418" s="31">
        <f>SUM(C383:C416)</f>
        <v>14127654.540000001</v>
      </c>
      <c r="E418" s="32"/>
      <c r="F418" s="13">
        <v>16130562.519999998</v>
      </c>
    </row>
    <row r="419" spans="1:5" ht="11.25">
      <c r="A419" s="6" t="s">
        <v>277</v>
      </c>
      <c r="B419" s="6"/>
      <c r="C419" s="32"/>
      <c r="D419" s="6"/>
      <c r="E419" s="32"/>
    </row>
    <row r="420" spans="3:6" ht="11.25">
      <c r="C420" s="32"/>
      <c r="E420" s="32"/>
      <c r="F420" s="14"/>
    </row>
    <row r="421" spans="1:6" ht="11.25">
      <c r="A421" s="7">
        <v>70</v>
      </c>
      <c r="B421" s="4" t="s">
        <v>305</v>
      </c>
      <c r="C421" s="32"/>
      <c r="E421" s="32"/>
      <c r="F421" s="1"/>
    </row>
    <row r="422" spans="1:5" ht="11.25">
      <c r="A422" s="7">
        <v>700</v>
      </c>
      <c r="B422" s="4" t="s">
        <v>305</v>
      </c>
      <c r="C422" s="32">
        <f>SUMIF($A$471:$A$2558,A422,$C$471:$C$2558)</f>
        <v>0</v>
      </c>
      <c r="E422" s="32">
        <v>0</v>
      </c>
    </row>
    <row r="423" spans="1:5" ht="11.25">
      <c r="A423" s="7"/>
      <c r="C423" s="32"/>
      <c r="E423" s="32"/>
    </row>
    <row r="424" spans="1:5" ht="11.25">
      <c r="A424" s="7">
        <v>73</v>
      </c>
      <c r="B424" s="4" t="s">
        <v>382</v>
      </c>
      <c r="C424" s="32"/>
      <c r="E424" s="32"/>
    </row>
    <row r="425" spans="1:5" ht="11.25">
      <c r="A425" s="7">
        <v>730</v>
      </c>
      <c r="B425" s="4" t="s">
        <v>383</v>
      </c>
      <c r="C425" s="32">
        <f>SUMIF($A$471:$A$2558,A425,$C$471:$C$2558)</f>
        <v>0</v>
      </c>
      <c r="E425" s="32">
        <v>0</v>
      </c>
    </row>
    <row r="426" spans="1:5" ht="11.25">
      <c r="A426" s="7"/>
      <c r="C426" s="32"/>
      <c r="E426" s="32"/>
    </row>
    <row r="427" spans="1:5" ht="11.25">
      <c r="A427" s="7">
        <v>74</v>
      </c>
      <c r="B427" s="4" t="s">
        <v>44</v>
      </c>
      <c r="C427" s="32"/>
      <c r="E427" s="32"/>
    </row>
    <row r="428" spans="1:5" ht="11.25">
      <c r="A428" s="7">
        <v>740</v>
      </c>
      <c r="B428" s="4" t="s">
        <v>45</v>
      </c>
      <c r="C428" s="32">
        <f>SUMIF($A$471:$A$2558,A428,$C$471:$C$2558)</f>
        <v>0</v>
      </c>
      <c r="E428" s="32">
        <v>0</v>
      </c>
    </row>
    <row r="429" spans="1:5" ht="11.25">
      <c r="A429" s="7"/>
      <c r="C429" s="32"/>
      <c r="E429" s="32"/>
    </row>
    <row r="430" spans="1:5" ht="11.25">
      <c r="A430" s="7">
        <v>75</v>
      </c>
      <c r="B430" s="4" t="s">
        <v>278</v>
      </c>
      <c r="C430" s="32"/>
      <c r="E430" s="32"/>
    </row>
    <row r="431" spans="1:5" ht="11.25">
      <c r="A431" s="7">
        <v>750</v>
      </c>
      <c r="B431" s="4" t="s">
        <v>46</v>
      </c>
      <c r="C431" s="32">
        <f>SUMIF($A$471:$A$2558,A431,$C$471:$C$2558)</f>
        <v>0</v>
      </c>
      <c r="E431" s="32">
        <v>0</v>
      </c>
    </row>
    <row r="432" spans="1:5" ht="11.25">
      <c r="A432" s="7"/>
      <c r="C432" s="32"/>
      <c r="E432" s="32"/>
    </row>
    <row r="433" spans="1:5" ht="11.25">
      <c r="A433" s="7">
        <v>76</v>
      </c>
      <c r="B433" s="4" t="s">
        <v>269</v>
      </c>
      <c r="C433" s="32"/>
      <c r="E433" s="32"/>
    </row>
    <row r="434" spans="1:5" ht="11.25">
      <c r="A434" s="7">
        <v>762</v>
      </c>
      <c r="B434" s="4" t="s">
        <v>270</v>
      </c>
      <c r="C434" s="32">
        <f>SUMIF($A$471:$A$2558,A434,$C$471:$C$2558)</f>
        <v>0</v>
      </c>
      <c r="E434" s="32">
        <v>0</v>
      </c>
    </row>
    <row r="435" spans="1:5" ht="11.25">
      <c r="A435" s="7"/>
      <c r="C435" s="32"/>
      <c r="E435" s="32"/>
    </row>
    <row r="436" spans="1:5" ht="11.25">
      <c r="A436" s="7">
        <v>77</v>
      </c>
      <c r="B436" s="4" t="s">
        <v>296</v>
      </c>
      <c r="C436" s="32"/>
      <c r="E436" s="32"/>
    </row>
    <row r="437" spans="1:5" ht="11.25">
      <c r="A437" s="7">
        <v>770</v>
      </c>
      <c r="B437" s="4" t="s">
        <v>385</v>
      </c>
      <c r="C437" s="32">
        <f>SUMIF($A$471:$A$2558,A437,$C$471:$C$2558)</f>
        <v>0</v>
      </c>
      <c r="E437" s="32">
        <v>700000</v>
      </c>
    </row>
    <row r="438" spans="1:5" ht="11.25">
      <c r="A438" s="7"/>
      <c r="C438" s="32"/>
      <c r="E438" s="32"/>
    </row>
    <row r="439" spans="1:5" ht="11.25">
      <c r="A439" s="7">
        <v>78</v>
      </c>
      <c r="B439" s="4" t="s">
        <v>297</v>
      </c>
      <c r="C439" s="32"/>
      <c r="E439" s="32"/>
    </row>
    <row r="440" spans="1:5" ht="11.25">
      <c r="A440" s="7">
        <v>789</v>
      </c>
      <c r="B440" s="4" t="s">
        <v>386</v>
      </c>
      <c r="C440" s="32">
        <v>0</v>
      </c>
      <c r="E440" s="32">
        <v>0</v>
      </c>
    </row>
    <row r="441" spans="3:5" ht="11.25">
      <c r="C441" s="32"/>
      <c r="E441" s="32"/>
    </row>
    <row r="442" spans="2:6" ht="11.25">
      <c r="B442" s="5" t="s">
        <v>232</v>
      </c>
      <c r="C442" s="32"/>
      <c r="D442" s="31">
        <f>SUM(C422:C440)</f>
        <v>0</v>
      </c>
      <c r="F442" s="13">
        <v>700000</v>
      </c>
    </row>
    <row r="443" ht="11.25">
      <c r="C443" s="32"/>
    </row>
    <row r="444" spans="1:3" ht="11.25">
      <c r="A444" s="6" t="s">
        <v>233</v>
      </c>
      <c r="C444" s="32"/>
    </row>
    <row r="445" ht="11.25">
      <c r="C445" s="32"/>
    </row>
    <row r="446" spans="1:6" ht="11.25">
      <c r="A446" s="7">
        <v>83</v>
      </c>
      <c r="B446" s="4" t="s">
        <v>298</v>
      </c>
      <c r="C446" s="32"/>
      <c r="E446" s="32"/>
      <c r="F446" s="1"/>
    </row>
    <row r="447" spans="1:6" ht="11.25">
      <c r="A447" s="7">
        <v>830</v>
      </c>
      <c r="B447" s="4" t="s">
        <v>299</v>
      </c>
      <c r="C447" s="32">
        <f>SUMIF($A$471:$A$2558,A447,$C$471:$C$2558)</f>
        <v>80000</v>
      </c>
      <c r="E447" s="32">
        <v>80000</v>
      </c>
      <c r="F447" s="1"/>
    </row>
    <row r="448" spans="1:6" ht="11.25">
      <c r="A448" s="7">
        <v>831</v>
      </c>
      <c r="B448" s="7" t="s">
        <v>47</v>
      </c>
      <c r="C448" s="32">
        <f>SUMIF($A$471:$A$2558,A448,$C$471:$C$2558)</f>
        <v>0</v>
      </c>
      <c r="D448" s="7"/>
      <c r="E448" s="32">
        <v>0</v>
      </c>
      <c r="F448" s="1"/>
    </row>
    <row r="449" spans="1:6" ht="11.25">
      <c r="A449" s="7"/>
      <c r="B449" s="7"/>
      <c r="C449" s="32"/>
      <c r="D449" s="7"/>
      <c r="E449" s="32"/>
      <c r="F449" s="1"/>
    </row>
    <row r="450" spans="1:6" ht="11.25">
      <c r="A450" s="7">
        <v>86</v>
      </c>
      <c r="B450" s="7" t="s">
        <v>9</v>
      </c>
      <c r="C450" s="32"/>
      <c r="D450" s="7"/>
      <c r="E450" s="32"/>
      <c r="F450" s="1"/>
    </row>
    <row r="451" spans="1:6" ht="11.25">
      <c r="A451" s="4" t="s">
        <v>8</v>
      </c>
      <c r="B451" s="7" t="s">
        <v>10</v>
      </c>
      <c r="C451" s="32">
        <f>SUMIF($A$471:$A$2558,A451,$C$471:$C$2558)</f>
        <v>1</v>
      </c>
      <c r="D451" s="7"/>
      <c r="E451" s="32">
        <v>1</v>
      </c>
      <c r="F451" s="1"/>
    </row>
    <row r="452" spans="3:6" ht="11.25">
      <c r="C452" s="32"/>
      <c r="E452" s="32"/>
      <c r="F452" s="1"/>
    </row>
    <row r="453" spans="2:6" ht="11.25">
      <c r="B453" s="5" t="s">
        <v>300</v>
      </c>
      <c r="C453" s="32"/>
      <c r="D453" s="13">
        <f>SUM(C446:C451)</f>
        <v>80001</v>
      </c>
      <c r="E453" s="32"/>
      <c r="F453" s="13">
        <v>80001</v>
      </c>
    </row>
    <row r="454" spans="2:6" ht="11.25">
      <c r="B454" s="7"/>
      <c r="C454" s="32"/>
      <c r="D454" s="7"/>
      <c r="E454" s="32"/>
      <c r="F454" s="1"/>
    </row>
    <row r="455" spans="1:6" s="44" customFormat="1" ht="11.25">
      <c r="A455" s="40"/>
      <c r="B455" s="41" t="s">
        <v>301</v>
      </c>
      <c r="C455" s="41"/>
      <c r="D455" s="42">
        <f>+D272+D346+D354+D371+D378+D418+D442+D453</f>
        <v>44347913.652112365</v>
      </c>
      <c r="E455" s="96"/>
      <c r="F455" s="43">
        <v>45276093.005516365</v>
      </c>
    </row>
    <row r="456" ht="11.25" hidden="1"/>
    <row r="457" spans="1:6" ht="11.25" hidden="1">
      <c r="A457" s="123"/>
      <c r="B457" s="124" t="s">
        <v>15</v>
      </c>
      <c r="C457" s="134"/>
      <c r="D457" s="124"/>
      <c r="E457" s="125"/>
      <c r="F457" s="123"/>
    </row>
    <row r="458" spans="1:6" ht="11.25" hidden="1">
      <c r="A458" s="123"/>
      <c r="B458" s="123"/>
      <c r="C458" s="135"/>
      <c r="D458" s="123"/>
      <c r="E458" s="125"/>
      <c r="F458" s="123"/>
    </row>
    <row r="459" spans="1:6" ht="11.25" hidden="1">
      <c r="A459" s="123" t="s">
        <v>16</v>
      </c>
      <c r="B459" s="123" t="s">
        <v>17</v>
      </c>
      <c r="C459" s="135"/>
      <c r="D459" s="126">
        <f>D45+D111+D118</f>
        <v>30140258.11306041</v>
      </c>
      <c r="E459" s="125"/>
      <c r="F459" s="126">
        <v>28365529.49400125</v>
      </c>
    </row>
    <row r="460" spans="1:6" ht="11.25" hidden="1">
      <c r="A460" s="123"/>
      <c r="B460" s="123" t="s">
        <v>18</v>
      </c>
      <c r="C460" s="135"/>
      <c r="D460" s="126">
        <f>D125+D175+D187</f>
        <v>14207655.540847769</v>
      </c>
      <c r="E460" s="126"/>
      <c r="F460" s="126">
        <v>16910563.516507167</v>
      </c>
    </row>
    <row r="461" spans="1:8" ht="11.25" hidden="1">
      <c r="A461" s="123"/>
      <c r="B461" s="123" t="s">
        <v>20</v>
      </c>
      <c r="C461" s="135"/>
      <c r="D461" s="127">
        <f>SUM(D459:D460)</f>
        <v>44347913.65390818</v>
      </c>
      <c r="E461" s="125"/>
      <c r="F461" s="127">
        <v>45276093.01050842</v>
      </c>
      <c r="H461" s="20"/>
    </row>
    <row r="462" spans="1:6" ht="11.25" hidden="1">
      <c r="A462" s="123"/>
      <c r="B462" s="123"/>
      <c r="C462" s="135"/>
      <c r="D462" s="123"/>
      <c r="E462" s="125"/>
      <c r="F462" s="123"/>
    </row>
    <row r="463" spans="1:6" ht="11.25" hidden="1">
      <c r="A463" s="123" t="s">
        <v>19</v>
      </c>
      <c r="B463" s="123" t="s">
        <v>17</v>
      </c>
      <c r="C463" s="136"/>
      <c r="D463" s="126">
        <f>D272+D346+D354+D371+D378</f>
        <v>30140258.112112366</v>
      </c>
      <c r="E463" s="126"/>
      <c r="F463" s="126">
        <v>28365529.48551637</v>
      </c>
    </row>
    <row r="464" spans="1:6" ht="11.25" hidden="1">
      <c r="A464" s="123"/>
      <c r="B464" s="123" t="s">
        <v>18</v>
      </c>
      <c r="C464" s="136"/>
      <c r="D464" s="126">
        <f>D418+D442+D453</f>
        <v>14207655.540000001</v>
      </c>
      <c r="E464" s="126"/>
      <c r="F464" s="126">
        <v>16910563.519999996</v>
      </c>
    </row>
    <row r="465" spans="1:6" ht="11.25" hidden="1">
      <c r="A465" s="123"/>
      <c r="B465" s="123" t="s">
        <v>20</v>
      </c>
      <c r="C465" s="136"/>
      <c r="D465" s="127">
        <f>SUM(D463:D464)</f>
        <v>44347913.652112365</v>
      </c>
      <c r="E465" s="125"/>
      <c r="F465" s="127">
        <v>45276093.005516365</v>
      </c>
    </row>
    <row r="466" spans="1:6" ht="12.75" hidden="1">
      <c r="A466" s="128"/>
      <c r="B466" s="128"/>
      <c r="C466" s="137"/>
      <c r="D466" s="128"/>
      <c r="E466" s="125"/>
      <c r="F466" s="128"/>
    </row>
    <row r="467" spans="1:6" ht="11.25" hidden="1">
      <c r="A467" s="123" t="s">
        <v>21</v>
      </c>
      <c r="B467" s="123" t="s">
        <v>22</v>
      </c>
      <c r="C467" s="136"/>
      <c r="D467" s="126">
        <f>D461-D465</f>
        <v>0.0017958134412765503</v>
      </c>
      <c r="E467" s="125"/>
      <c r="F467" s="126">
        <v>0.004992052912712097</v>
      </c>
    </row>
    <row r="468" spans="1:6" ht="11.25" hidden="1">
      <c r="A468" s="123"/>
      <c r="B468" s="123" t="s">
        <v>488</v>
      </c>
      <c r="C468" s="136"/>
      <c r="D468" s="126">
        <f>D459-D463</f>
        <v>0.000948045402765274</v>
      </c>
      <c r="E468" s="125"/>
      <c r="F468" s="126">
        <v>0.00848488137125969</v>
      </c>
    </row>
    <row r="469" spans="1:6" ht="11.25" hidden="1">
      <c r="A469" s="123"/>
      <c r="B469" s="123" t="s">
        <v>489</v>
      </c>
      <c r="C469" s="136"/>
      <c r="D469" s="126">
        <f>D460-D464</f>
        <v>0.0008477680385112762</v>
      </c>
      <c r="E469" s="125"/>
      <c r="F469" s="126">
        <v>-0.003492828458547592</v>
      </c>
    </row>
    <row r="470" spans="1:6" ht="12.75" hidden="1">
      <c r="A470" s="26"/>
      <c r="B470" s="26"/>
      <c r="C470" s="28"/>
      <c r="D470" s="26"/>
      <c r="F470" s="26"/>
    </row>
    <row r="471" spans="4:6" ht="11.25" hidden="1">
      <c r="D471" s="1"/>
      <c r="E471" s="32"/>
      <c r="F471" s="1"/>
    </row>
    <row r="472" spans="1:5" ht="11.25">
      <c r="A472" s="6" t="s">
        <v>490</v>
      </c>
      <c r="C472" s="106"/>
      <c r="E472" s="106"/>
    </row>
    <row r="473" spans="2:5" ht="12.75">
      <c r="B473" s="45"/>
      <c r="C473" s="112"/>
      <c r="D473" s="115"/>
      <c r="E473" s="112"/>
    </row>
    <row r="474" spans="1:5" ht="11.25">
      <c r="A474" s="6" t="s">
        <v>237</v>
      </c>
      <c r="C474" s="112"/>
      <c r="D474" s="115"/>
      <c r="E474" s="112"/>
    </row>
    <row r="475" spans="1:5" ht="11.25">
      <c r="A475" s="6"/>
      <c r="E475" s="4"/>
    </row>
    <row r="476" spans="1:8" ht="11.25">
      <c r="A476" s="12">
        <v>10</v>
      </c>
      <c r="B476" s="6" t="s">
        <v>354</v>
      </c>
      <c r="C476" s="97">
        <f>'[2]Presupuesto 2020'!F7</f>
        <v>78897.16</v>
      </c>
      <c r="E476" s="97">
        <v>76972.86</v>
      </c>
      <c r="H476" s="4" t="s">
        <v>575</v>
      </c>
    </row>
    <row r="477" spans="1:8" ht="11.25">
      <c r="A477" s="7">
        <v>101</v>
      </c>
      <c r="B477" s="4" t="s">
        <v>353</v>
      </c>
      <c r="C477" s="19">
        <f>'[2]Presupuesto 2020'!F8</f>
        <v>78897.16</v>
      </c>
      <c r="E477" s="19">
        <v>76972.86</v>
      </c>
      <c r="H477" s="4" t="s">
        <v>575</v>
      </c>
    </row>
    <row r="478" spans="1:8" ht="11.25">
      <c r="A478" s="4" t="s">
        <v>352</v>
      </c>
      <c r="B478" s="4" t="s">
        <v>355</v>
      </c>
      <c r="C478" s="102">
        <f>'[2]Presupuesto 2020'!F9</f>
        <v>78897.16</v>
      </c>
      <c r="E478" s="102">
        <v>76972.86</v>
      </c>
      <c r="H478" s="4" t="s">
        <v>575</v>
      </c>
    </row>
    <row r="479" spans="3:8" ht="11.25">
      <c r="C479" s="11"/>
      <c r="H479" s="4" t="s">
        <v>575</v>
      </c>
    </row>
    <row r="480" spans="1:8" ht="11.25">
      <c r="A480" s="12">
        <v>12</v>
      </c>
      <c r="B480" s="6" t="s">
        <v>238</v>
      </c>
      <c r="C480" s="97">
        <f>'[2]Presupuesto 2020'!F11</f>
        <v>2076709.46</v>
      </c>
      <c r="E480" s="97">
        <v>1951139.9449999998</v>
      </c>
      <c r="H480" s="4" t="s">
        <v>575</v>
      </c>
    </row>
    <row r="481" spans="1:8" ht="11.25">
      <c r="A481" s="7">
        <v>120</v>
      </c>
      <c r="B481" s="4" t="s">
        <v>180</v>
      </c>
      <c r="C481" s="97">
        <f>'[2]Presupuesto 2020'!F12</f>
        <v>968095.0199999999</v>
      </c>
      <c r="D481" s="101"/>
      <c r="E481" s="19">
        <v>911985.48</v>
      </c>
      <c r="F481" s="101"/>
      <c r="H481" s="4" t="s">
        <v>575</v>
      </c>
    </row>
    <row r="482" spans="1:8" ht="11.25">
      <c r="A482" s="7" t="s">
        <v>494</v>
      </c>
      <c r="B482" s="4" t="s">
        <v>495</v>
      </c>
      <c r="C482" s="25">
        <f>'[2]Presupuesto 2020'!F13</f>
        <v>339796.08</v>
      </c>
      <c r="D482" s="101"/>
      <c r="E482" s="1">
        <v>310815.9</v>
      </c>
      <c r="F482" s="101"/>
      <c r="H482" s="4" t="s">
        <v>575</v>
      </c>
    </row>
    <row r="483" spans="1:8" ht="11.25">
      <c r="A483" s="7" t="s">
        <v>496</v>
      </c>
      <c r="B483" s="4" t="s">
        <v>497</v>
      </c>
      <c r="C483" s="25">
        <f>'[2]Presupuesto 2020'!F14</f>
        <v>257110.55999999988</v>
      </c>
      <c r="D483" s="101"/>
      <c r="E483" s="1">
        <v>250838.2799999999</v>
      </c>
      <c r="F483" s="101"/>
      <c r="H483" s="4" t="s">
        <v>575</v>
      </c>
    </row>
    <row r="484" spans="1:8" ht="11.25">
      <c r="A484" s="7" t="s">
        <v>498</v>
      </c>
      <c r="B484" s="4" t="s">
        <v>499</v>
      </c>
      <c r="C484" s="25">
        <f>'[2]Presupuesto 2020'!F15</f>
        <v>0</v>
      </c>
      <c r="D484" s="101"/>
      <c r="E484" s="1">
        <v>0</v>
      </c>
      <c r="F484" s="101"/>
      <c r="H484" s="4" t="s">
        <v>575</v>
      </c>
    </row>
    <row r="485" spans="1:8" ht="11.25">
      <c r="A485" s="7" t="s">
        <v>500</v>
      </c>
      <c r="B485" s="4" t="s">
        <v>501</v>
      </c>
      <c r="C485" s="25">
        <f>'[2]Presupuesto 2020'!F16</f>
        <v>9192.72</v>
      </c>
      <c r="D485" s="101"/>
      <c r="E485" s="1">
        <v>8968.44</v>
      </c>
      <c r="F485" s="101"/>
      <c r="H485" s="4" t="s">
        <v>575</v>
      </c>
    </row>
    <row r="486" spans="1:8" ht="11.25">
      <c r="A486" s="7" t="s">
        <v>502</v>
      </c>
      <c r="B486" s="4" t="s">
        <v>503</v>
      </c>
      <c r="C486" s="25">
        <f>'[2]Presupuesto 2020'!F17</f>
        <v>15301.68</v>
      </c>
      <c r="D486" s="101"/>
      <c r="E486" s="1">
        <v>14928.24</v>
      </c>
      <c r="F486" s="101"/>
      <c r="H486" s="4" t="s">
        <v>575</v>
      </c>
    </row>
    <row r="487" spans="1:8" ht="11.25">
      <c r="A487" s="7" t="s">
        <v>504</v>
      </c>
      <c r="B487" s="4" t="s">
        <v>505</v>
      </c>
      <c r="C487" s="25">
        <f>'[2]Presupuesto 2020'!F18</f>
        <v>0</v>
      </c>
      <c r="D487" s="101"/>
      <c r="E487" s="1">
        <v>0</v>
      </c>
      <c r="F487" s="101"/>
      <c r="H487" s="4" t="s">
        <v>575</v>
      </c>
    </row>
    <row r="488" spans="1:8" ht="11.25">
      <c r="A488" s="4" t="s">
        <v>160</v>
      </c>
      <c r="B488" s="4" t="s">
        <v>163</v>
      </c>
      <c r="C488" s="1">
        <f>'[2]Presupuesto 2020'!F19</f>
        <v>97281.01000000001</v>
      </c>
      <c r="D488" s="101"/>
      <c r="E488" s="102">
        <v>91850.98999999999</v>
      </c>
      <c r="F488" s="101"/>
      <c r="H488" s="4" t="s">
        <v>575</v>
      </c>
    </row>
    <row r="489" spans="1:8" ht="11.25">
      <c r="A489" s="4" t="s">
        <v>161</v>
      </c>
      <c r="B489" s="4" t="s">
        <v>506</v>
      </c>
      <c r="C489" s="1">
        <f>'[2]Presupuesto 2020'!F20</f>
        <v>0</v>
      </c>
      <c r="D489" s="101"/>
      <c r="E489" s="102">
        <v>0</v>
      </c>
      <c r="F489" s="101"/>
      <c r="H489" s="4" t="s">
        <v>575</v>
      </c>
    </row>
    <row r="490" spans="1:8" ht="11.25">
      <c r="A490" s="4" t="s">
        <v>162</v>
      </c>
      <c r="B490" s="4" t="s">
        <v>164</v>
      </c>
      <c r="C490" s="1">
        <f>'[2]Presupuesto 2020'!F21</f>
        <v>249412.97</v>
      </c>
      <c r="D490" s="101"/>
      <c r="E490" s="102">
        <v>234583.63000000012</v>
      </c>
      <c r="F490" s="101"/>
      <c r="H490" s="4" t="s">
        <v>575</v>
      </c>
    </row>
    <row r="491" spans="1:8" ht="11.25">
      <c r="A491" s="7">
        <v>121</v>
      </c>
      <c r="B491" s="4" t="s">
        <v>181</v>
      </c>
      <c r="C491" s="97">
        <f>'[2]Presupuesto 2020'!F22</f>
        <v>1108612.4400000002</v>
      </c>
      <c r="D491" s="101"/>
      <c r="E491" s="19">
        <v>1039152.4649999997</v>
      </c>
      <c r="F491" s="101"/>
      <c r="H491" s="4" t="s">
        <v>575</v>
      </c>
    </row>
    <row r="492" spans="1:8" ht="11.25">
      <c r="A492" s="7" t="s">
        <v>312</v>
      </c>
      <c r="B492" s="4" t="s">
        <v>188</v>
      </c>
      <c r="C492" s="1">
        <f>'[2]Presupuesto 2020'!F23</f>
        <v>356686.44000000035</v>
      </c>
      <c r="D492" s="101"/>
      <c r="E492" s="102">
        <v>335914.39999999973</v>
      </c>
      <c r="F492" s="101"/>
      <c r="H492" s="4" t="s">
        <v>575</v>
      </c>
    </row>
    <row r="493" spans="1:8" ht="11.25">
      <c r="A493" s="7" t="s">
        <v>182</v>
      </c>
      <c r="B493" s="4" t="s">
        <v>189</v>
      </c>
      <c r="C493" s="1">
        <f>'[2]Presupuesto 2020'!F24</f>
        <v>654241.5599999998</v>
      </c>
      <c r="D493" s="101"/>
      <c r="E493" s="102">
        <v>611907.6000000001</v>
      </c>
      <c r="F493" s="101"/>
      <c r="H493" s="4" t="s">
        <v>575</v>
      </c>
    </row>
    <row r="494" spans="1:8" ht="11.25">
      <c r="A494" s="7" t="s">
        <v>187</v>
      </c>
      <c r="B494" s="4" t="s">
        <v>190</v>
      </c>
      <c r="C494" s="1">
        <f>'[2]Presupuesto 2020'!F25</f>
        <v>97684.43999999999</v>
      </c>
      <c r="D494" s="101"/>
      <c r="E494" s="102">
        <v>91330.46499999995</v>
      </c>
      <c r="F494" s="101"/>
      <c r="H494" s="4" t="s">
        <v>575</v>
      </c>
    </row>
    <row r="495" spans="1:8" ht="11.25">
      <c r="A495" s="7">
        <v>122</v>
      </c>
      <c r="B495" s="4" t="s">
        <v>178</v>
      </c>
      <c r="C495" s="97">
        <f>'[2]Presupuesto 2020'!F26</f>
        <v>1</v>
      </c>
      <c r="D495" s="101"/>
      <c r="E495" s="19">
        <v>1</v>
      </c>
      <c r="F495" s="101"/>
      <c r="H495" s="4" t="s">
        <v>575</v>
      </c>
    </row>
    <row r="496" spans="1:8" ht="11.25">
      <c r="A496" s="4" t="s">
        <v>313</v>
      </c>
      <c r="B496" s="4" t="s">
        <v>402</v>
      </c>
      <c r="C496" s="1">
        <f>'[2]Presupuesto 2020'!F27</f>
        <v>1</v>
      </c>
      <c r="D496" s="101"/>
      <c r="E496" s="102">
        <v>1</v>
      </c>
      <c r="F496" s="101"/>
      <c r="H496" s="4" t="s">
        <v>575</v>
      </c>
    </row>
    <row r="497" spans="1:8" ht="11.25">
      <c r="A497" s="7">
        <v>127</v>
      </c>
      <c r="B497" s="4" t="s">
        <v>166</v>
      </c>
      <c r="C497" s="97">
        <f>'[2]Presupuesto 2020'!F28</f>
        <v>1</v>
      </c>
      <c r="D497" s="101"/>
      <c r="E497" s="19">
        <v>1</v>
      </c>
      <c r="F497" s="101"/>
      <c r="H497" s="4" t="s">
        <v>575</v>
      </c>
    </row>
    <row r="498" spans="1:8" ht="11.25">
      <c r="A498" s="4" t="s">
        <v>165</v>
      </c>
      <c r="B498" s="4" t="s">
        <v>166</v>
      </c>
      <c r="C498" s="1">
        <f>'[2]Presupuesto 2020'!F29</f>
        <v>1</v>
      </c>
      <c r="D498" s="101"/>
      <c r="E498" s="102">
        <v>1</v>
      </c>
      <c r="F498" s="101"/>
      <c r="H498" s="4" t="s">
        <v>575</v>
      </c>
    </row>
    <row r="499" spans="3:8" ht="11.25">
      <c r="C499" s="102"/>
      <c r="D499" s="101"/>
      <c r="E499" s="102"/>
      <c r="F499" s="101"/>
      <c r="H499" s="4" t="s">
        <v>575</v>
      </c>
    </row>
    <row r="500" spans="1:8" ht="11.25">
      <c r="A500" s="12">
        <v>13</v>
      </c>
      <c r="B500" s="6" t="s">
        <v>239</v>
      </c>
      <c r="C500" s="19">
        <f>'[2]Presupuesto 2020'!F31</f>
        <v>1478186.9489450008</v>
      </c>
      <c r="E500" s="97">
        <v>1382183.73</v>
      </c>
      <c r="H500" s="4" t="s">
        <v>575</v>
      </c>
    </row>
    <row r="501" spans="1:8" ht="11.25">
      <c r="A501" s="7">
        <v>130</v>
      </c>
      <c r="B501" s="4" t="s">
        <v>173</v>
      </c>
      <c r="C501" s="102">
        <f>'[2]Presupuesto 2020'!F32</f>
        <v>1478183.9489450008</v>
      </c>
      <c r="D501" s="101"/>
      <c r="E501" s="19">
        <v>1382180.73</v>
      </c>
      <c r="F501" s="101"/>
      <c r="H501" s="4" t="s">
        <v>575</v>
      </c>
    </row>
    <row r="502" spans="1:8" ht="11.25">
      <c r="A502" s="4" t="s">
        <v>314</v>
      </c>
      <c r="B502" s="4" t="s">
        <v>403</v>
      </c>
      <c r="C502" s="102">
        <f>'[2]Presupuesto 2020'!F33</f>
        <v>695250.3400000004</v>
      </c>
      <c r="D502" s="101"/>
      <c r="E502" s="102">
        <v>659876.6400000002</v>
      </c>
      <c r="F502" s="101"/>
      <c r="H502" s="4" t="s">
        <v>575</v>
      </c>
    </row>
    <row r="503" spans="1:8" ht="11.25">
      <c r="A503" s="4" t="s">
        <v>315</v>
      </c>
      <c r="B503" s="4" t="s">
        <v>168</v>
      </c>
      <c r="C503" s="102">
        <f>'[2]Presupuesto 2020'!F34</f>
        <v>3881.47</v>
      </c>
      <c r="D503" s="101"/>
      <c r="E503" s="102">
        <v>3881.47</v>
      </c>
      <c r="F503" s="101"/>
      <c r="H503" s="4" t="s">
        <v>575</v>
      </c>
    </row>
    <row r="504" spans="1:8" ht="11.25">
      <c r="A504" s="4" t="s">
        <v>167</v>
      </c>
      <c r="B504" s="4" t="s">
        <v>404</v>
      </c>
      <c r="C504" s="102">
        <f>'[2]Presupuesto 2020'!F35</f>
        <v>779052.1389450005</v>
      </c>
      <c r="D504" s="101"/>
      <c r="E504" s="102">
        <v>718422.6199999996</v>
      </c>
      <c r="F504" s="101"/>
      <c r="H504" s="4" t="s">
        <v>575</v>
      </c>
    </row>
    <row r="505" spans="1:8" ht="11.25">
      <c r="A505" s="7">
        <v>131</v>
      </c>
      <c r="B505" s="4" t="s">
        <v>170</v>
      </c>
      <c r="C505" s="102">
        <f>'[2]Presupuesto 2020'!F36</f>
        <v>0</v>
      </c>
      <c r="D505" s="101"/>
      <c r="E505" s="19">
        <v>0</v>
      </c>
      <c r="F505" s="101"/>
      <c r="H505" s="4" t="s">
        <v>575</v>
      </c>
    </row>
    <row r="506" spans="1:8" ht="11.25">
      <c r="A506" s="4" t="s">
        <v>169</v>
      </c>
      <c r="B506" s="4" t="s">
        <v>170</v>
      </c>
      <c r="C506" s="102">
        <f>'[2]Presupuesto 2020'!F37</f>
        <v>0</v>
      </c>
      <c r="D506" s="101"/>
      <c r="E506" s="102">
        <v>0</v>
      </c>
      <c r="F506" s="101"/>
      <c r="H506" s="4" t="s">
        <v>575</v>
      </c>
    </row>
    <row r="507" spans="1:8" ht="11.25">
      <c r="A507" s="7">
        <v>132</v>
      </c>
      <c r="B507" s="4" t="s">
        <v>178</v>
      </c>
      <c r="C507" s="102">
        <f>'[2]Presupuesto 2020'!F38</f>
        <v>2</v>
      </c>
      <c r="D507" s="101"/>
      <c r="E507" s="19">
        <v>2</v>
      </c>
      <c r="F507" s="101"/>
      <c r="H507" s="4" t="s">
        <v>575</v>
      </c>
    </row>
    <row r="508" spans="1:8" ht="11.25">
      <c r="A508" s="4" t="s">
        <v>171</v>
      </c>
      <c r="B508" s="4" t="s">
        <v>173</v>
      </c>
      <c r="C508" s="102">
        <f>'[2]Presupuesto 2020'!F39</f>
        <v>1</v>
      </c>
      <c r="D508" s="101"/>
      <c r="E508" s="102">
        <v>1</v>
      </c>
      <c r="F508" s="101"/>
      <c r="H508" s="4" t="s">
        <v>575</v>
      </c>
    </row>
    <row r="509" spans="1:8" ht="11.25">
      <c r="A509" s="4" t="s">
        <v>172</v>
      </c>
      <c r="B509" s="4" t="s">
        <v>174</v>
      </c>
      <c r="C509" s="102">
        <f>'[2]Presupuesto 2020'!F40</f>
        <v>1</v>
      </c>
      <c r="D509" s="101"/>
      <c r="E509" s="102">
        <v>1</v>
      </c>
      <c r="F509" s="101"/>
      <c r="H509" s="4" t="s">
        <v>575</v>
      </c>
    </row>
    <row r="510" spans="1:8" ht="11.25">
      <c r="A510" s="7">
        <v>137</v>
      </c>
      <c r="B510" s="4" t="s">
        <v>166</v>
      </c>
      <c r="C510" s="102">
        <f>'[2]Presupuesto 2020'!F41</f>
        <v>1</v>
      </c>
      <c r="D510" s="101"/>
      <c r="E510" s="19">
        <v>1</v>
      </c>
      <c r="F510" s="101"/>
      <c r="H510" s="4" t="s">
        <v>575</v>
      </c>
    </row>
    <row r="511" spans="1:8" ht="11.25">
      <c r="A511" s="7" t="s">
        <v>191</v>
      </c>
      <c r="B511" s="4" t="s">
        <v>166</v>
      </c>
      <c r="C511" s="102">
        <f>'[2]Presupuesto 2020'!F42</f>
        <v>1</v>
      </c>
      <c r="D511" s="101"/>
      <c r="E511" s="102">
        <v>1</v>
      </c>
      <c r="F511" s="101"/>
      <c r="H511" s="4" t="s">
        <v>575</v>
      </c>
    </row>
    <row r="512" spans="3:8" ht="11.25">
      <c r="C512" s="102"/>
      <c r="D512" s="101"/>
      <c r="E512" s="102"/>
      <c r="F512" s="101"/>
      <c r="H512" s="4" t="s">
        <v>575</v>
      </c>
    </row>
    <row r="513" spans="1:8" ht="11.25">
      <c r="A513" s="12">
        <v>14</v>
      </c>
      <c r="B513" s="6" t="s">
        <v>240</v>
      </c>
      <c r="C513" s="19">
        <f>'[2]Presupuesto 2020'!F44</f>
        <v>27800.53</v>
      </c>
      <c r="E513" s="97">
        <v>1</v>
      </c>
      <c r="H513" s="4" t="s">
        <v>575</v>
      </c>
    </row>
    <row r="514" spans="1:8" ht="11.25">
      <c r="A514" s="7">
        <v>143</v>
      </c>
      <c r="B514" s="4" t="s">
        <v>193</v>
      </c>
      <c r="C514" s="102">
        <f>'[2]Presupuesto 2020'!F45</f>
        <v>27799.53</v>
      </c>
      <c r="D514" s="101"/>
      <c r="E514" s="19">
        <v>0</v>
      </c>
      <c r="F514" s="101"/>
      <c r="H514" s="4" t="s">
        <v>575</v>
      </c>
    </row>
    <row r="515" spans="1:8" ht="11.25">
      <c r="A515" s="7" t="s">
        <v>176</v>
      </c>
      <c r="B515" s="4" t="s">
        <v>192</v>
      </c>
      <c r="C515" s="102">
        <f>'[2]Presupuesto 2020'!F46</f>
        <v>27799.53</v>
      </c>
      <c r="D515" s="101"/>
      <c r="E515" s="102">
        <v>0</v>
      </c>
      <c r="F515" s="101"/>
      <c r="H515" s="4" t="s">
        <v>575</v>
      </c>
    </row>
    <row r="516" spans="1:8" ht="11.25">
      <c r="A516" s="7">
        <v>147</v>
      </c>
      <c r="B516" s="4" t="s">
        <v>166</v>
      </c>
      <c r="C516" s="102">
        <f>'[2]Presupuesto 2020'!F47</f>
        <v>1</v>
      </c>
      <c r="D516" s="101"/>
      <c r="E516" s="19">
        <v>1</v>
      </c>
      <c r="F516" s="101"/>
      <c r="H516" s="4" t="s">
        <v>575</v>
      </c>
    </row>
    <row r="517" spans="1:8" ht="11.25">
      <c r="A517" s="7" t="s">
        <v>175</v>
      </c>
      <c r="B517" s="4" t="s">
        <v>166</v>
      </c>
      <c r="C517" s="102">
        <f>'[2]Presupuesto 2020'!F48</f>
        <v>1</v>
      </c>
      <c r="D517" s="101"/>
      <c r="E517" s="102">
        <v>1</v>
      </c>
      <c r="F517" s="101"/>
      <c r="H517" s="4" t="s">
        <v>575</v>
      </c>
    </row>
    <row r="518" spans="3:8" ht="11.25">
      <c r="C518" s="102"/>
      <c r="D518" s="101"/>
      <c r="E518" s="102"/>
      <c r="F518" s="101"/>
      <c r="H518" s="4" t="s">
        <v>575</v>
      </c>
    </row>
    <row r="519" spans="1:8" ht="11.25">
      <c r="A519" s="12">
        <v>15</v>
      </c>
      <c r="B519" s="6" t="s">
        <v>307</v>
      </c>
      <c r="C519" s="97">
        <f>'[2]Presupuesto 2020'!F50</f>
        <v>322129.67</v>
      </c>
      <c r="E519" s="97">
        <v>287604.17574999994</v>
      </c>
      <c r="H519" s="4" t="s">
        <v>575</v>
      </c>
    </row>
    <row r="520" spans="1:8" ht="11.25">
      <c r="A520" s="7">
        <v>150</v>
      </c>
      <c r="B520" s="4" t="s">
        <v>179</v>
      </c>
      <c r="C520" s="1">
        <f>'[2]Presupuesto 2020'!F51</f>
        <v>318247.2</v>
      </c>
      <c r="D520" s="101"/>
      <c r="E520" s="19">
        <v>283721.70574999996</v>
      </c>
      <c r="F520" s="101"/>
      <c r="H520" s="4" t="s">
        <v>575</v>
      </c>
    </row>
    <row r="521" spans="1:8" ht="11.25">
      <c r="A521" s="7" t="s">
        <v>316</v>
      </c>
      <c r="B521" s="4" t="s">
        <v>320</v>
      </c>
      <c r="C521" s="1">
        <f>'[2]Presupuesto 2020'!F52</f>
        <v>187122.85568339535</v>
      </c>
      <c r="D521" s="101"/>
      <c r="E521" s="102">
        <v>166822.56892</v>
      </c>
      <c r="F521" s="101"/>
      <c r="H521" s="4" t="s">
        <v>575</v>
      </c>
    </row>
    <row r="522" spans="1:8" ht="11.25">
      <c r="A522" s="7" t="s">
        <v>317</v>
      </c>
      <c r="B522" s="4" t="s">
        <v>321</v>
      </c>
      <c r="C522" s="1">
        <f>'[2]Presupuesto 2020'!F53</f>
        <v>131124.34431660466</v>
      </c>
      <c r="D522" s="101"/>
      <c r="E522" s="102">
        <v>116899.13683</v>
      </c>
      <c r="F522" s="101"/>
      <c r="H522" s="4" t="s">
        <v>575</v>
      </c>
    </row>
    <row r="523" spans="1:8" ht="11.25">
      <c r="A523" s="7">
        <v>151</v>
      </c>
      <c r="B523" s="4" t="s">
        <v>177</v>
      </c>
      <c r="C523" s="1">
        <f>'[2]Presupuesto 2020'!F54</f>
        <v>3882.47</v>
      </c>
      <c r="D523" s="101"/>
      <c r="E523" s="19">
        <v>3882.47</v>
      </c>
      <c r="F523" s="101"/>
      <c r="H523" s="4" t="s">
        <v>575</v>
      </c>
    </row>
    <row r="524" spans="1:8" ht="11.25">
      <c r="A524" s="7" t="s">
        <v>318</v>
      </c>
      <c r="B524" s="4" t="s">
        <v>322</v>
      </c>
      <c r="C524" s="1">
        <f>'[2]Presupuesto 2020'!F55</f>
        <v>3881.47</v>
      </c>
      <c r="D524" s="101"/>
      <c r="E524" s="102">
        <v>3881.47</v>
      </c>
      <c r="F524" s="101"/>
      <c r="H524" s="4" t="s">
        <v>575</v>
      </c>
    </row>
    <row r="525" spans="1:8" ht="11.25">
      <c r="A525" s="7" t="s">
        <v>319</v>
      </c>
      <c r="B525" s="4" t="s">
        <v>323</v>
      </c>
      <c r="C525" s="1">
        <f>'[2]Presupuesto 2020'!F56</f>
        <v>1</v>
      </c>
      <c r="D525" s="101"/>
      <c r="E525" s="102">
        <v>1</v>
      </c>
      <c r="F525" s="101"/>
      <c r="H525" s="4" t="s">
        <v>575</v>
      </c>
    </row>
    <row r="526" spans="1:8" ht="11.25">
      <c r="A526" s="7"/>
      <c r="C526" s="102"/>
      <c r="D526" s="101"/>
      <c r="E526" s="102"/>
      <c r="F526" s="101"/>
      <c r="H526" s="4" t="s">
        <v>575</v>
      </c>
    </row>
    <row r="527" spans="1:8" ht="11.25">
      <c r="A527" s="12">
        <v>16</v>
      </c>
      <c r="B527" s="6" t="s">
        <v>194</v>
      </c>
      <c r="C527" s="97">
        <f>'[2]Presupuesto 2020'!F58+0.004</f>
        <v>1294960.1908000002</v>
      </c>
      <c r="E527" s="97">
        <v>1183654.819</v>
      </c>
      <c r="H527" s="4" t="s">
        <v>575</v>
      </c>
    </row>
    <row r="528" spans="1:8" ht="11.25">
      <c r="A528" s="7">
        <v>160</v>
      </c>
      <c r="B528" s="7" t="s">
        <v>241</v>
      </c>
      <c r="C528" s="97">
        <f>'[2]Presupuesto 2020'!F59</f>
        <v>1197605.2968000004</v>
      </c>
      <c r="D528" s="101"/>
      <c r="E528" s="19">
        <v>1086299.925</v>
      </c>
      <c r="F528" s="101"/>
      <c r="H528" s="4" t="s">
        <v>575</v>
      </c>
    </row>
    <row r="529" spans="1:8" ht="11.25">
      <c r="A529" s="7" t="s">
        <v>242</v>
      </c>
      <c r="B529" s="4" t="s">
        <v>195</v>
      </c>
      <c r="C529" s="1">
        <f>'[2]Presupuesto 2020'!F60</f>
        <v>9637.366799999998</v>
      </c>
      <c r="D529" s="101"/>
      <c r="E529" s="102">
        <v>0</v>
      </c>
      <c r="F529" s="101"/>
      <c r="H529" s="4" t="s">
        <v>575</v>
      </c>
    </row>
    <row r="530" spans="1:8" ht="11.25">
      <c r="A530" s="4" t="s">
        <v>324</v>
      </c>
      <c r="B530" s="4" t="s">
        <v>325</v>
      </c>
      <c r="C530" s="1">
        <f>'[2]Presupuesto 2020'!F61</f>
        <v>647541.49</v>
      </c>
      <c r="D530" s="101"/>
      <c r="E530" s="102">
        <v>588257.3150000001</v>
      </c>
      <c r="F530" s="101"/>
      <c r="H530" s="4" t="s">
        <v>575</v>
      </c>
    </row>
    <row r="531" spans="1:8" ht="11.25">
      <c r="A531" s="4" t="s">
        <v>95</v>
      </c>
      <c r="B531" s="4" t="s">
        <v>326</v>
      </c>
      <c r="C531" s="1">
        <f>'[2]Presupuesto 2020'!F62</f>
        <v>540424.1600000003</v>
      </c>
      <c r="D531" s="101"/>
      <c r="E531" s="102">
        <v>498040.32999999996</v>
      </c>
      <c r="F531" s="101"/>
      <c r="H531" s="4" t="s">
        <v>575</v>
      </c>
    </row>
    <row r="532" spans="1:8" ht="11.25">
      <c r="A532" s="7" t="s">
        <v>196</v>
      </c>
      <c r="B532" s="4" t="s">
        <v>197</v>
      </c>
      <c r="C532" s="1">
        <f>'[2]Presupuesto 2020'!F63</f>
        <v>1.28</v>
      </c>
      <c r="D532" s="101"/>
      <c r="E532" s="102">
        <v>1.28</v>
      </c>
      <c r="F532" s="101"/>
      <c r="H532" s="4" t="s">
        <v>575</v>
      </c>
    </row>
    <row r="533" spans="1:8" ht="11.25">
      <c r="A533" s="7" t="s">
        <v>198</v>
      </c>
      <c r="B533" s="4" t="s">
        <v>199</v>
      </c>
      <c r="C533" s="1">
        <f>'[2]Presupuesto 2020'!F64</f>
        <v>1</v>
      </c>
      <c r="D533" s="101"/>
      <c r="E533" s="102">
        <v>1</v>
      </c>
      <c r="F533" s="101"/>
      <c r="H533" s="4" t="s">
        <v>575</v>
      </c>
    </row>
    <row r="534" spans="1:8" ht="11.25">
      <c r="A534" s="7">
        <v>161</v>
      </c>
      <c r="B534" s="7" t="s">
        <v>243</v>
      </c>
      <c r="C534" s="97">
        <f>'[2]Presupuesto 2020'!F65</f>
        <v>160.47</v>
      </c>
      <c r="D534" s="101"/>
      <c r="E534" s="19">
        <v>160.47</v>
      </c>
      <c r="F534" s="101"/>
      <c r="H534" s="4" t="s">
        <v>575</v>
      </c>
    </row>
    <row r="535" spans="1:8" ht="11.25">
      <c r="A535" s="10" t="s">
        <v>327</v>
      </c>
      <c r="B535" s="4" t="s">
        <v>328</v>
      </c>
      <c r="C535" s="1">
        <f>'[2]Presupuesto 2020'!F66</f>
        <v>1</v>
      </c>
      <c r="D535" s="101"/>
      <c r="E535" s="102">
        <v>1</v>
      </c>
      <c r="F535" s="101"/>
      <c r="H535" s="4" t="s">
        <v>575</v>
      </c>
    </row>
    <row r="536" spans="1:8" ht="11.25">
      <c r="A536" s="10" t="s">
        <v>145</v>
      </c>
      <c r="B536" s="4" t="s">
        <v>329</v>
      </c>
      <c r="C536" s="1">
        <f>'[2]Presupuesto 2020'!F67</f>
        <v>1</v>
      </c>
      <c r="D536" s="101"/>
      <c r="E536" s="102">
        <v>1</v>
      </c>
      <c r="F536" s="101"/>
      <c r="H536" s="4" t="s">
        <v>575</v>
      </c>
    </row>
    <row r="537" spans="1:8" ht="11.25">
      <c r="A537" s="7" t="s">
        <v>331</v>
      </c>
      <c r="B537" s="4" t="s">
        <v>330</v>
      </c>
      <c r="C537" s="1">
        <f>'[2]Presupuesto 2020'!F68</f>
        <v>1</v>
      </c>
      <c r="D537" s="101"/>
      <c r="E537" s="102">
        <v>1</v>
      </c>
      <c r="F537" s="101"/>
      <c r="H537" s="4" t="s">
        <v>575</v>
      </c>
    </row>
    <row r="538" spans="1:8" ht="11.25">
      <c r="A538" s="7" t="s">
        <v>332</v>
      </c>
      <c r="B538" s="4" t="s">
        <v>333</v>
      </c>
      <c r="C538" s="1">
        <f>'[2]Presupuesto 2020'!F69</f>
        <v>1</v>
      </c>
      <c r="D538" s="101"/>
      <c r="E538" s="102">
        <v>1</v>
      </c>
      <c r="F538" s="101"/>
      <c r="H538" s="4" t="s">
        <v>575</v>
      </c>
    </row>
    <row r="539" spans="1:8" ht="11.25">
      <c r="A539" s="7" t="s">
        <v>155</v>
      </c>
      <c r="B539" s="4" t="s">
        <v>334</v>
      </c>
      <c r="C539" s="1">
        <f>'[2]Presupuesto 2020'!F70</f>
        <v>155.47</v>
      </c>
      <c r="D539" s="101"/>
      <c r="E539" s="102">
        <v>155.47</v>
      </c>
      <c r="F539" s="101"/>
      <c r="H539" s="4" t="s">
        <v>575</v>
      </c>
    </row>
    <row r="540" spans="1:8" ht="11.25">
      <c r="A540" s="7" t="s">
        <v>335</v>
      </c>
      <c r="B540" s="4" t="s">
        <v>336</v>
      </c>
      <c r="C540" s="1">
        <f>'[2]Presupuesto 2020'!F71</f>
        <v>1</v>
      </c>
      <c r="D540" s="101"/>
      <c r="E540" s="102">
        <v>1</v>
      </c>
      <c r="F540" s="101"/>
      <c r="H540" s="4" t="s">
        <v>575</v>
      </c>
    </row>
    <row r="541" spans="1:8" ht="11.25">
      <c r="A541" s="7">
        <v>162</v>
      </c>
      <c r="B541" s="7" t="s">
        <v>200</v>
      </c>
      <c r="C541" s="97">
        <f>'[2]Presupuesto 2020'!F72</f>
        <v>97192.78000000001</v>
      </c>
      <c r="D541" s="101"/>
      <c r="E541" s="19">
        <v>97192.78000000001</v>
      </c>
      <c r="F541" s="101"/>
      <c r="H541" s="4" t="s">
        <v>575</v>
      </c>
    </row>
    <row r="542" spans="1:8" ht="11.25">
      <c r="A542" s="7" t="s">
        <v>337</v>
      </c>
      <c r="B542" s="4" t="s">
        <v>201</v>
      </c>
      <c r="C542" s="1">
        <f>'[2]Presupuesto 2020'!F73</f>
        <v>11105.12</v>
      </c>
      <c r="D542" s="101"/>
      <c r="E542" s="102">
        <v>11105.12</v>
      </c>
      <c r="F542" s="101"/>
      <c r="H542" s="4" t="s">
        <v>575</v>
      </c>
    </row>
    <row r="543" spans="1:8" ht="11.25">
      <c r="A543" s="7" t="s">
        <v>338</v>
      </c>
      <c r="B543" s="4" t="s">
        <v>202</v>
      </c>
      <c r="C543" s="1">
        <f>'[2]Presupuesto 2020'!F74</f>
        <v>1</v>
      </c>
      <c r="D543" s="101"/>
      <c r="E543" s="102">
        <v>1</v>
      </c>
      <c r="F543" s="101"/>
      <c r="H543" s="4" t="s">
        <v>575</v>
      </c>
    </row>
    <row r="544" spans="1:8" ht="11.25">
      <c r="A544" s="4" t="s">
        <v>339</v>
      </c>
      <c r="B544" s="4" t="s">
        <v>203</v>
      </c>
      <c r="C544" s="1">
        <f>'[2]Presupuesto 2020'!F75</f>
        <v>36881.32</v>
      </c>
      <c r="D544" s="101"/>
      <c r="E544" s="102">
        <v>36881.32</v>
      </c>
      <c r="F544" s="101"/>
      <c r="H544" s="4" t="s">
        <v>575</v>
      </c>
    </row>
    <row r="545" spans="1:8" ht="11.25">
      <c r="A545" s="7" t="s">
        <v>340</v>
      </c>
      <c r="B545" s="4" t="s">
        <v>204</v>
      </c>
      <c r="C545" s="1">
        <f>'[2]Presupuesto 2020'!F76</f>
        <v>35807.1</v>
      </c>
      <c r="D545" s="101"/>
      <c r="E545" s="102">
        <v>35807.1</v>
      </c>
      <c r="F545" s="101"/>
      <c r="H545" s="4" t="s">
        <v>575</v>
      </c>
    </row>
    <row r="546" spans="1:8" ht="11.25">
      <c r="A546" s="4" t="s">
        <v>341</v>
      </c>
      <c r="B546" s="4" t="s">
        <v>205</v>
      </c>
      <c r="C546" s="1">
        <f>'[2]Presupuesto 2020'!F77</f>
        <v>13398.24</v>
      </c>
      <c r="D546" s="101"/>
      <c r="E546" s="102">
        <v>13398.24</v>
      </c>
      <c r="F546" s="101"/>
      <c r="H546" s="4" t="s">
        <v>575</v>
      </c>
    </row>
    <row r="547" spans="1:8" ht="11.25">
      <c r="A547" s="7">
        <v>164</v>
      </c>
      <c r="B547" s="4" t="s">
        <v>207</v>
      </c>
      <c r="C547" s="97">
        <f>'[2]Presupuesto 2020'!F78</f>
        <v>1.6400000000000001</v>
      </c>
      <c r="D547" s="101"/>
      <c r="E547" s="19">
        <v>1.6400000000000001</v>
      </c>
      <c r="F547" s="101"/>
      <c r="H547" s="4" t="s">
        <v>575</v>
      </c>
    </row>
    <row r="548" spans="1:8" ht="11.25">
      <c r="A548" s="4" t="s">
        <v>206</v>
      </c>
      <c r="B548" s="4" t="s">
        <v>207</v>
      </c>
      <c r="C548" s="1">
        <f>'[2]Presupuesto 2020'!F79</f>
        <v>1.6400000000000001</v>
      </c>
      <c r="D548" s="101"/>
      <c r="E548" s="102">
        <v>1.6400000000000001</v>
      </c>
      <c r="F548" s="101"/>
      <c r="H548" s="4" t="s">
        <v>575</v>
      </c>
    </row>
    <row r="549" spans="3:6" ht="11.25">
      <c r="C549" s="19"/>
      <c r="D549" s="101"/>
      <c r="E549" s="19"/>
      <c r="F549" s="101"/>
    </row>
    <row r="550" spans="2:6" ht="11.25">
      <c r="B550" s="5" t="s">
        <v>244</v>
      </c>
      <c r="C550" s="19"/>
      <c r="D550" s="13">
        <f>+C527+C519+C513+C500+C480+C476</f>
        <v>5278683.959745001</v>
      </c>
      <c r="E550" s="19"/>
      <c r="F550" s="13">
        <v>4881556.52975</v>
      </c>
    </row>
    <row r="551" ht="11.25">
      <c r="E551" s="32"/>
    </row>
    <row r="552" ht="11.25">
      <c r="E552" s="32"/>
    </row>
    <row r="553" spans="1:5" ht="11.25">
      <c r="A553" s="6" t="s">
        <v>245</v>
      </c>
      <c r="E553" s="4"/>
    </row>
    <row r="554" ht="11.25">
      <c r="E554" s="4"/>
    </row>
    <row r="555" spans="1:2" ht="11.25">
      <c r="A555" s="7">
        <v>20</v>
      </c>
      <c r="B555" s="4" t="s">
        <v>146</v>
      </c>
    </row>
    <row r="556" spans="1:8" ht="11.25">
      <c r="A556" s="7">
        <v>200</v>
      </c>
      <c r="B556" s="4" t="s">
        <v>387</v>
      </c>
      <c r="C556" s="1">
        <f aca="true" t="shared" si="11" ref="C556:C563">+E556</f>
        <v>1</v>
      </c>
      <c r="E556" s="32">
        <v>1</v>
      </c>
      <c r="H556" s="4" t="s">
        <v>512</v>
      </c>
    </row>
    <row r="557" spans="1:8" ht="11.25">
      <c r="A557" s="7">
        <v>202</v>
      </c>
      <c r="B557" s="4" t="s">
        <v>388</v>
      </c>
      <c r="C557" s="1">
        <f t="shared" si="11"/>
        <v>9506.13</v>
      </c>
      <c r="E557" s="32">
        <v>9506.13</v>
      </c>
      <c r="H557" s="4" t="s">
        <v>512</v>
      </c>
    </row>
    <row r="558" spans="1:8" ht="11.25">
      <c r="A558" s="7">
        <v>203</v>
      </c>
      <c r="B558" s="4" t="s">
        <v>389</v>
      </c>
      <c r="C558" s="1">
        <f t="shared" si="11"/>
        <v>1</v>
      </c>
      <c r="E558" s="32">
        <v>1</v>
      </c>
      <c r="H558" s="4" t="s">
        <v>512</v>
      </c>
    </row>
    <row r="559" spans="1:8" ht="11.25">
      <c r="A559" s="7">
        <v>204</v>
      </c>
      <c r="B559" s="4" t="s">
        <v>390</v>
      </c>
      <c r="C559" s="1">
        <f t="shared" si="11"/>
        <v>1</v>
      </c>
      <c r="E559" s="32">
        <v>1</v>
      </c>
      <c r="H559" s="4" t="s">
        <v>512</v>
      </c>
    </row>
    <row r="560" spans="1:8" ht="11.25">
      <c r="A560" s="7">
        <v>205</v>
      </c>
      <c r="B560" s="4" t="s">
        <v>391</v>
      </c>
      <c r="C560" s="1">
        <f t="shared" si="11"/>
        <v>1</v>
      </c>
      <c r="E560" s="32">
        <v>1</v>
      </c>
      <c r="H560" s="4" t="s">
        <v>512</v>
      </c>
    </row>
    <row r="561" spans="1:8" ht="11.25">
      <c r="A561" s="7">
        <v>206</v>
      </c>
      <c r="B561" s="4" t="s">
        <v>392</v>
      </c>
      <c r="C561" s="1">
        <f t="shared" si="11"/>
        <v>1</v>
      </c>
      <c r="E561" s="32">
        <v>1</v>
      </c>
      <c r="H561" s="4" t="s">
        <v>512</v>
      </c>
    </row>
    <row r="562" spans="1:8" ht="11.25">
      <c r="A562" s="7">
        <v>208</v>
      </c>
      <c r="B562" s="4" t="s">
        <v>393</v>
      </c>
      <c r="C562" s="1">
        <f t="shared" si="11"/>
        <v>1</v>
      </c>
      <c r="E562" s="32">
        <v>1</v>
      </c>
      <c r="H562" s="4" t="s">
        <v>512</v>
      </c>
    </row>
    <row r="563" spans="1:8" ht="11.25">
      <c r="A563" s="7">
        <v>209</v>
      </c>
      <c r="B563" s="4" t="s">
        <v>96</v>
      </c>
      <c r="C563" s="1">
        <f t="shared" si="11"/>
        <v>1</v>
      </c>
      <c r="E563" s="32">
        <v>1</v>
      </c>
      <c r="H563" s="4" t="s">
        <v>512</v>
      </c>
    </row>
    <row r="564" spans="1:8" ht="11.25">
      <c r="A564" s="7"/>
      <c r="C564" s="1"/>
      <c r="E564" s="32"/>
      <c r="H564" s="4" t="s">
        <v>512</v>
      </c>
    </row>
    <row r="565" spans="1:8" ht="11.25">
      <c r="A565" s="7">
        <v>21</v>
      </c>
      <c r="B565" s="4" t="s">
        <v>249</v>
      </c>
      <c r="C565" s="1"/>
      <c r="E565" s="32"/>
      <c r="H565" s="4" t="s">
        <v>512</v>
      </c>
    </row>
    <row r="566" spans="1:8" ht="11.25">
      <c r="A566" s="7">
        <v>210</v>
      </c>
      <c r="B566" s="4" t="s">
        <v>394</v>
      </c>
      <c r="C566" s="1">
        <f>+E566</f>
        <v>1</v>
      </c>
      <c r="E566" s="32">
        <v>1</v>
      </c>
      <c r="H566" s="4" t="s">
        <v>512</v>
      </c>
    </row>
    <row r="567" spans="1:8" ht="11.25">
      <c r="A567" s="7">
        <v>212</v>
      </c>
      <c r="B567" s="4" t="s">
        <v>395</v>
      </c>
      <c r="C567" s="1">
        <f aca="true" t="shared" si="12" ref="C567:C572">E567</f>
        <v>40000</v>
      </c>
      <c r="E567" s="32">
        <v>40000</v>
      </c>
      <c r="H567" s="4" t="s">
        <v>512</v>
      </c>
    </row>
    <row r="568" spans="1:8" ht="11.25">
      <c r="A568" s="7">
        <v>213</v>
      </c>
      <c r="B568" s="4" t="s">
        <v>396</v>
      </c>
      <c r="C568" s="1">
        <f t="shared" si="12"/>
        <v>20000</v>
      </c>
      <c r="E568" s="32">
        <v>20000</v>
      </c>
      <c r="H568" s="4" t="s">
        <v>512</v>
      </c>
    </row>
    <row r="569" spans="1:8" ht="11.25">
      <c r="A569" s="7">
        <v>214</v>
      </c>
      <c r="B569" s="4" t="s">
        <v>397</v>
      </c>
      <c r="C569" s="1">
        <f t="shared" si="12"/>
        <v>20000</v>
      </c>
      <c r="E569" s="32">
        <v>20000</v>
      </c>
      <c r="H569" s="4" t="s">
        <v>512</v>
      </c>
    </row>
    <row r="570" spans="1:8" ht="11.25">
      <c r="A570" s="7">
        <v>215</v>
      </c>
      <c r="B570" s="4" t="s">
        <v>398</v>
      </c>
      <c r="C570" s="1">
        <f t="shared" si="12"/>
        <v>1</v>
      </c>
      <c r="E570" s="32">
        <v>1</v>
      </c>
      <c r="H570" s="4" t="s">
        <v>512</v>
      </c>
    </row>
    <row r="571" spans="1:8" ht="11.25">
      <c r="A571" s="7">
        <v>216</v>
      </c>
      <c r="B571" s="4" t="s">
        <v>399</v>
      </c>
      <c r="C571" s="1">
        <f t="shared" si="12"/>
        <v>6000</v>
      </c>
      <c r="E571" s="32">
        <v>6000</v>
      </c>
      <c r="H571" s="4" t="s">
        <v>512</v>
      </c>
    </row>
    <row r="572" spans="1:8" ht="11.25">
      <c r="A572" s="7">
        <v>219</v>
      </c>
      <c r="B572" s="4" t="s">
        <v>400</v>
      </c>
      <c r="C572" s="1">
        <f t="shared" si="12"/>
        <v>1</v>
      </c>
      <c r="E572" s="32">
        <v>1</v>
      </c>
      <c r="H572" s="4" t="s">
        <v>512</v>
      </c>
    </row>
    <row r="573" spans="3:8" ht="11.25">
      <c r="C573" s="1"/>
      <c r="E573" s="32"/>
      <c r="H573" s="4" t="s">
        <v>512</v>
      </c>
    </row>
    <row r="574" spans="1:8" ht="11.25">
      <c r="A574" s="7">
        <v>22</v>
      </c>
      <c r="B574" s="4" t="s">
        <v>250</v>
      </c>
      <c r="C574" s="1"/>
      <c r="E574" s="32"/>
      <c r="H574" s="4" t="s">
        <v>512</v>
      </c>
    </row>
    <row r="575" spans="1:8" ht="11.25">
      <c r="A575" s="7">
        <v>220</v>
      </c>
      <c r="B575" s="4" t="s">
        <v>251</v>
      </c>
      <c r="C575" s="1"/>
      <c r="E575" s="32"/>
      <c r="H575" s="4" t="s">
        <v>512</v>
      </c>
    </row>
    <row r="576" spans="1:8" ht="11.25">
      <c r="A576" s="7" t="s">
        <v>342</v>
      </c>
      <c r="B576" s="4" t="s">
        <v>345</v>
      </c>
      <c r="C576" s="1">
        <f>E576</f>
        <v>12000</v>
      </c>
      <c r="E576" s="32">
        <v>12000</v>
      </c>
      <c r="H576" s="4" t="s">
        <v>512</v>
      </c>
    </row>
    <row r="577" spans="1:8" ht="11.25">
      <c r="A577" s="7" t="s">
        <v>343</v>
      </c>
      <c r="B577" s="4" t="s">
        <v>346</v>
      </c>
      <c r="C577" s="1">
        <f>E577</f>
        <v>1</v>
      </c>
      <c r="E577" s="32">
        <v>1</v>
      </c>
      <c r="H577" s="4" t="s">
        <v>512</v>
      </c>
    </row>
    <row r="578" spans="1:8" ht="11.25">
      <c r="A578" s="7" t="s">
        <v>252</v>
      </c>
      <c r="B578" s="4" t="s">
        <v>347</v>
      </c>
      <c r="C578" s="1">
        <f>E578</f>
        <v>7000</v>
      </c>
      <c r="E578" s="32">
        <v>7000</v>
      </c>
      <c r="H578" s="4" t="s">
        <v>512</v>
      </c>
    </row>
    <row r="579" spans="1:8" ht="11.25">
      <c r="A579" s="7">
        <v>221</v>
      </c>
      <c r="B579" s="4" t="s">
        <v>253</v>
      </c>
      <c r="C579" s="1"/>
      <c r="E579" s="32"/>
      <c r="H579" s="4" t="s">
        <v>512</v>
      </c>
    </row>
    <row r="580" spans="1:8" ht="11.25">
      <c r="A580" s="7" t="s">
        <v>36</v>
      </c>
      <c r="B580" s="4" t="s">
        <v>350</v>
      </c>
      <c r="C580" s="1">
        <f aca="true" t="shared" si="13" ref="C580:C588">E580</f>
        <v>40463.85516636425</v>
      </c>
      <c r="E580" s="32">
        <v>40463.85516636425</v>
      </c>
      <c r="H580" s="4" t="s">
        <v>512</v>
      </c>
    </row>
    <row r="581" spans="1:8" ht="11.25">
      <c r="A581" s="7" t="s">
        <v>254</v>
      </c>
      <c r="B581" s="4" t="s">
        <v>351</v>
      </c>
      <c r="C581" s="1">
        <f t="shared" si="13"/>
        <v>3000</v>
      </c>
      <c r="E581" s="32">
        <v>3000</v>
      </c>
      <c r="H581" s="4" t="s">
        <v>512</v>
      </c>
    </row>
    <row r="582" spans="1:8" ht="11.25">
      <c r="A582" s="7" t="s">
        <v>255</v>
      </c>
      <c r="B582" s="4" t="s">
        <v>372</v>
      </c>
      <c r="C582" s="1">
        <f t="shared" si="13"/>
        <v>30000</v>
      </c>
      <c r="E582" s="32">
        <v>30000</v>
      </c>
      <c r="H582" s="4" t="s">
        <v>512</v>
      </c>
    </row>
    <row r="583" spans="1:8" ht="11.25">
      <c r="A583" s="7" t="s">
        <v>405</v>
      </c>
      <c r="B583" s="4" t="s">
        <v>406</v>
      </c>
      <c r="C583" s="1">
        <f t="shared" si="13"/>
        <v>600</v>
      </c>
      <c r="E583" s="32">
        <v>600</v>
      </c>
      <c r="H583" s="4" t="s">
        <v>512</v>
      </c>
    </row>
    <row r="584" spans="1:8" ht="11.25">
      <c r="A584" s="7" t="s">
        <v>97</v>
      </c>
      <c r="B584" s="4" t="s">
        <v>98</v>
      </c>
      <c r="C584" s="1">
        <f t="shared" si="13"/>
        <v>1</v>
      </c>
      <c r="E584" s="32">
        <v>1</v>
      </c>
      <c r="H584" s="4" t="s">
        <v>512</v>
      </c>
    </row>
    <row r="585" spans="1:8" ht="11.25">
      <c r="A585" s="7" t="s">
        <v>256</v>
      </c>
      <c r="B585" s="4" t="s">
        <v>373</v>
      </c>
      <c r="C585" s="1">
        <f t="shared" si="13"/>
        <v>1000</v>
      </c>
      <c r="E585" s="32">
        <v>1000</v>
      </c>
      <c r="H585" s="4" t="s">
        <v>512</v>
      </c>
    </row>
    <row r="586" spans="1:8" ht="11.25">
      <c r="A586" s="7" t="s">
        <v>348</v>
      </c>
      <c r="B586" s="4" t="s">
        <v>99</v>
      </c>
      <c r="C586" s="1">
        <f t="shared" si="13"/>
        <v>500</v>
      </c>
      <c r="E586" s="32">
        <v>500</v>
      </c>
      <c r="H586" s="4" t="s">
        <v>512</v>
      </c>
    </row>
    <row r="587" spans="1:8" ht="11.25">
      <c r="A587" s="7" t="s">
        <v>356</v>
      </c>
      <c r="B587" s="4" t="s">
        <v>357</v>
      </c>
      <c r="C587" s="1">
        <f t="shared" si="13"/>
        <v>300</v>
      </c>
      <c r="E587" s="32">
        <v>300</v>
      </c>
      <c r="H587" s="4" t="s">
        <v>512</v>
      </c>
    </row>
    <row r="588" spans="1:8" ht="11.25">
      <c r="A588" s="7" t="s">
        <v>349</v>
      </c>
      <c r="B588" s="4" t="s">
        <v>374</v>
      </c>
      <c r="C588" s="1">
        <f t="shared" si="13"/>
        <v>600</v>
      </c>
      <c r="E588" s="32">
        <v>600</v>
      </c>
      <c r="H588" s="4" t="s">
        <v>512</v>
      </c>
    </row>
    <row r="589" spans="1:8" ht="11.25">
      <c r="A589" s="7">
        <v>222</v>
      </c>
      <c r="B589" s="4" t="s">
        <v>257</v>
      </c>
      <c r="C589" s="1"/>
      <c r="E589" s="32"/>
      <c r="H589" s="4" t="s">
        <v>512</v>
      </c>
    </row>
    <row r="590" spans="1:8" ht="11.25">
      <c r="A590" s="7" t="s">
        <v>401</v>
      </c>
      <c r="B590" s="4" t="s">
        <v>100</v>
      </c>
      <c r="C590" s="1">
        <f>E590</f>
        <v>20000</v>
      </c>
      <c r="E590" s="32">
        <v>20000</v>
      </c>
      <c r="H590" s="4" t="s">
        <v>512</v>
      </c>
    </row>
    <row r="591" spans="1:8" ht="11.25">
      <c r="A591" s="7" t="s">
        <v>358</v>
      </c>
      <c r="B591" s="4" t="s">
        <v>359</v>
      </c>
      <c r="C591" s="1">
        <f>E591</f>
        <v>10000</v>
      </c>
      <c r="E591" s="32">
        <v>10000</v>
      </c>
      <c r="H591" s="4" t="s">
        <v>512</v>
      </c>
    </row>
    <row r="592" spans="1:8" ht="11.25">
      <c r="A592" s="7" t="s">
        <v>183</v>
      </c>
      <c r="B592" s="4" t="s">
        <v>258</v>
      </c>
      <c r="C592" s="1">
        <f>E592</f>
        <v>1</v>
      </c>
      <c r="E592" s="32">
        <v>1</v>
      </c>
      <c r="H592" s="4" t="s">
        <v>512</v>
      </c>
    </row>
    <row r="593" spans="1:8" ht="11.25">
      <c r="A593" s="7" t="s">
        <v>184</v>
      </c>
      <c r="B593" s="4" t="s">
        <v>259</v>
      </c>
      <c r="C593" s="1">
        <f>E593</f>
        <v>9000</v>
      </c>
      <c r="E593" s="32">
        <v>9000</v>
      </c>
      <c r="H593" s="4" t="s">
        <v>512</v>
      </c>
    </row>
    <row r="594" spans="1:8" ht="11.25">
      <c r="A594" s="7">
        <v>225</v>
      </c>
      <c r="B594" s="4" t="s">
        <v>260</v>
      </c>
      <c r="C594" s="1"/>
      <c r="E594" s="32"/>
      <c r="H594" s="4" t="s">
        <v>512</v>
      </c>
    </row>
    <row r="595" spans="1:8" ht="11.25">
      <c r="A595" s="7" t="s">
        <v>101</v>
      </c>
      <c r="B595" s="4" t="s">
        <v>106</v>
      </c>
      <c r="C595" s="1">
        <f>E595</f>
        <v>1</v>
      </c>
      <c r="E595" s="32">
        <v>1</v>
      </c>
      <c r="H595" s="4" t="s">
        <v>512</v>
      </c>
    </row>
    <row r="596" spans="1:8" ht="11.25">
      <c r="A596" s="7" t="s">
        <v>102</v>
      </c>
      <c r="B596" s="4" t="s">
        <v>103</v>
      </c>
      <c r="C596" s="1">
        <f>E596</f>
        <v>1</v>
      </c>
      <c r="E596" s="32">
        <v>1</v>
      </c>
      <c r="H596" s="4" t="s">
        <v>512</v>
      </c>
    </row>
    <row r="597" spans="1:8" ht="11.25">
      <c r="A597" s="7" t="s">
        <v>104</v>
      </c>
      <c r="B597" s="4" t="s">
        <v>105</v>
      </c>
      <c r="C597" s="1">
        <f>E597</f>
        <v>22000</v>
      </c>
      <c r="E597" s="32">
        <v>22000</v>
      </c>
      <c r="H597" s="4" t="s">
        <v>512</v>
      </c>
    </row>
    <row r="598" spans="1:8" ht="11.25">
      <c r="A598" s="7">
        <v>226</v>
      </c>
      <c r="C598" s="1"/>
      <c r="E598" s="32"/>
      <c r="H598" s="4" t="s">
        <v>512</v>
      </c>
    </row>
    <row r="599" spans="1:8" ht="11.25">
      <c r="A599" s="7" t="s">
        <v>360</v>
      </c>
      <c r="B599" s="4" t="s">
        <v>361</v>
      </c>
      <c r="C599" s="1">
        <f aca="true" t="shared" si="14" ref="C599:C604">E599</f>
        <v>0</v>
      </c>
      <c r="E599" s="32">
        <v>0</v>
      </c>
      <c r="H599" s="4" t="s">
        <v>512</v>
      </c>
    </row>
    <row r="600" spans="1:8" ht="11.25">
      <c r="A600" s="7" t="s">
        <v>407</v>
      </c>
      <c r="B600" s="4" t="s">
        <v>408</v>
      </c>
      <c r="C600" s="1">
        <f t="shared" si="14"/>
        <v>3000</v>
      </c>
      <c r="E600" s="32">
        <v>3000</v>
      </c>
      <c r="H600" s="4" t="s">
        <v>512</v>
      </c>
    </row>
    <row r="601" spans="1:8" ht="11.25">
      <c r="A601" s="7" t="s">
        <v>409</v>
      </c>
      <c r="B601" s="4" t="s">
        <v>410</v>
      </c>
      <c r="C601" s="1">
        <f t="shared" si="14"/>
        <v>1000</v>
      </c>
      <c r="E601" s="32">
        <v>1000</v>
      </c>
      <c r="H601" s="4" t="s">
        <v>512</v>
      </c>
    </row>
    <row r="602" spans="1:8" ht="11.25">
      <c r="A602" s="7" t="s">
        <v>411</v>
      </c>
      <c r="B602" s="4" t="s">
        <v>413</v>
      </c>
      <c r="C602" s="1">
        <f t="shared" si="14"/>
        <v>1</v>
      </c>
      <c r="E602" s="32">
        <v>1</v>
      </c>
      <c r="H602" s="4" t="s">
        <v>512</v>
      </c>
    </row>
    <row r="603" spans="1:8" ht="11.25">
      <c r="A603" s="7" t="s">
        <v>412</v>
      </c>
      <c r="B603" s="4" t="s">
        <v>414</v>
      </c>
      <c r="C603" s="1">
        <f t="shared" si="14"/>
        <v>10000</v>
      </c>
      <c r="E603" s="32">
        <v>10000</v>
      </c>
      <c r="H603" s="4" t="s">
        <v>512</v>
      </c>
    </row>
    <row r="604" spans="1:8" ht="11.25">
      <c r="A604" s="7" t="s">
        <v>94</v>
      </c>
      <c r="B604" s="4" t="s">
        <v>366</v>
      </c>
      <c r="C604" s="1">
        <f t="shared" si="14"/>
        <v>42000</v>
      </c>
      <c r="E604" s="32">
        <v>42000</v>
      </c>
      <c r="H604" s="4" t="s">
        <v>512</v>
      </c>
    </row>
    <row r="605" spans="1:8" ht="11.25">
      <c r="A605" s="7">
        <v>227</v>
      </c>
      <c r="B605" s="4" t="s">
        <v>107</v>
      </c>
      <c r="C605" s="1"/>
      <c r="E605" s="32"/>
      <c r="H605" s="4" t="s">
        <v>512</v>
      </c>
    </row>
    <row r="606" spans="1:8" ht="11.25">
      <c r="A606" s="7" t="s">
        <v>110</v>
      </c>
      <c r="B606" s="4" t="s">
        <v>111</v>
      </c>
      <c r="C606" s="1">
        <f>E606</f>
        <v>30000</v>
      </c>
      <c r="E606" s="32">
        <v>30000</v>
      </c>
      <c r="H606" s="4" t="s">
        <v>512</v>
      </c>
    </row>
    <row r="607" spans="1:8" ht="11.25">
      <c r="A607" s="7" t="s">
        <v>112</v>
      </c>
      <c r="B607" s="4" t="s">
        <v>3</v>
      </c>
      <c r="C607" s="1">
        <f>E607</f>
        <v>1</v>
      </c>
      <c r="E607" s="32">
        <v>1</v>
      </c>
      <c r="H607" s="4" t="s">
        <v>512</v>
      </c>
    </row>
    <row r="608" spans="1:8" ht="11.25">
      <c r="A608" s="7" t="s">
        <v>114</v>
      </c>
      <c r="B608" s="4" t="s">
        <v>115</v>
      </c>
      <c r="C608" s="1">
        <f>E608</f>
        <v>1</v>
      </c>
      <c r="E608" s="32">
        <v>1</v>
      </c>
      <c r="H608" s="4" t="s">
        <v>512</v>
      </c>
    </row>
    <row r="609" spans="1:8" ht="11.25">
      <c r="A609" s="7" t="s">
        <v>108</v>
      </c>
      <c r="B609" s="4" t="s">
        <v>109</v>
      </c>
      <c r="C609" s="1">
        <f>584120.02+480646.25-34808.78+'[1]Pre2020'!$C$3-58577.82-10+3</f>
        <v>1050400.8099999998</v>
      </c>
      <c r="E609" s="32">
        <v>1029957.49</v>
      </c>
      <c r="H609" s="4" t="s">
        <v>600</v>
      </c>
    </row>
    <row r="610" ht="11.25">
      <c r="C610" s="1"/>
    </row>
    <row r="611" spans="1:3" ht="11.25">
      <c r="A611" s="7">
        <v>23</v>
      </c>
      <c r="B611" s="4" t="s">
        <v>302</v>
      </c>
      <c r="C611" s="1"/>
    </row>
    <row r="612" spans="1:3" ht="11.25">
      <c r="A612" s="7">
        <v>230</v>
      </c>
      <c r="B612" s="4" t="s">
        <v>262</v>
      </c>
      <c r="C612" s="1"/>
    </row>
    <row r="613" spans="1:8" ht="11.25">
      <c r="A613" s="7" t="s">
        <v>117</v>
      </c>
      <c r="B613" s="4" t="s">
        <v>118</v>
      </c>
      <c r="C613" s="1">
        <f>E613</f>
        <v>264.96</v>
      </c>
      <c r="E613" s="32">
        <v>264.96</v>
      </c>
      <c r="H613" s="4" t="s">
        <v>512</v>
      </c>
    </row>
    <row r="614" spans="1:8" ht="11.25">
      <c r="A614" s="7" t="s">
        <v>132</v>
      </c>
      <c r="B614" s="4" t="s">
        <v>134</v>
      </c>
      <c r="C614" s="1">
        <f>E614</f>
        <v>1300</v>
      </c>
      <c r="E614" s="32">
        <v>1300</v>
      </c>
      <c r="H614" s="4" t="s">
        <v>512</v>
      </c>
    </row>
    <row r="615" spans="1:8" ht="11.25">
      <c r="A615" s="7" t="s">
        <v>133</v>
      </c>
      <c r="B615" s="4" t="s">
        <v>135</v>
      </c>
      <c r="C615" s="1">
        <f>E615</f>
        <v>1300</v>
      </c>
      <c r="E615" s="32">
        <v>1300</v>
      </c>
      <c r="H615" s="4" t="s">
        <v>512</v>
      </c>
    </row>
    <row r="616" spans="1:5" ht="11.25">
      <c r="A616" s="7">
        <v>231</v>
      </c>
      <c r="B616" s="4" t="s">
        <v>116</v>
      </c>
      <c r="C616" s="1"/>
      <c r="E616" s="32"/>
    </row>
    <row r="617" spans="1:8" ht="11.25">
      <c r="A617" s="7" t="s">
        <v>136</v>
      </c>
      <c r="B617" s="4" t="s">
        <v>118</v>
      </c>
      <c r="C617" s="1">
        <f>E617</f>
        <v>530</v>
      </c>
      <c r="E617" s="32">
        <v>530</v>
      </c>
      <c r="H617" s="4" t="s">
        <v>512</v>
      </c>
    </row>
    <row r="618" spans="1:8" ht="11.25">
      <c r="A618" s="7" t="s">
        <v>137</v>
      </c>
      <c r="B618" s="4" t="s">
        <v>134</v>
      </c>
      <c r="C618" s="1">
        <f>E618</f>
        <v>3000</v>
      </c>
      <c r="E618" s="32">
        <v>3000</v>
      </c>
      <c r="H618" s="4" t="s">
        <v>512</v>
      </c>
    </row>
    <row r="619" spans="1:8" ht="11.25">
      <c r="A619" s="7" t="s">
        <v>138</v>
      </c>
      <c r="B619" s="4" t="s">
        <v>135</v>
      </c>
      <c r="C619" s="1">
        <f>E619</f>
        <v>3000</v>
      </c>
      <c r="E619" s="32">
        <v>3000</v>
      </c>
      <c r="H619" s="4" t="s">
        <v>512</v>
      </c>
    </row>
    <row r="620" spans="1:8" ht="11.25">
      <c r="A620" s="7" t="s">
        <v>185</v>
      </c>
      <c r="B620" s="4" t="s">
        <v>263</v>
      </c>
      <c r="C620" s="1">
        <f>E620</f>
        <v>5300</v>
      </c>
      <c r="E620" s="32">
        <v>5300</v>
      </c>
      <c r="H620" s="4" t="s">
        <v>512</v>
      </c>
    </row>
    <row r="621" ht="11.25">
      <c r="C621" s="1"/>
    </row>
    <row r="622" spans="1:3" ht="11.25">
      <c r="A622" s="7">
        <v>24</v>
      </c>
      <c r="B622" s="4" t="s">
        <v>139</v>
      </c>
      <c r="C622" s="1"/>
    </row>
    <row r="623" spans="1:8" ht="11.25">
      <c r="A623" s="7" t="s">
        <v>186</v>
      </c>
      <c r="B623" s="4" t="s">
        <v>140</v>
      </c>
      <c r="C623" s="1">
        <f>E623</f>
        <v>1000</v>
      </c>
      <c r="E623" s="32">
        <v>1000</v>
      </c>
      <c r="H623" s="4" t="s">
        <v>512</v>
      </c>
    </row>
    <row r="624" ht="11.25">
      <c r="A624" s="7"/>
    </row>
    <row r="625" spans="1:6" ht="11.25">
      <c r="A625" s="7"/>
      <c r="B625" s="5" t="s">
        <v>266</v>
      </c>
      <c r="C625" s="5"/>
      <c r="D625" s="104">
        <f>SUM(C556:C623)</f>
        <v>1404083.755166364</v>
      </c>
      <c r="F625" s="13">
        <v>1383640.435166364</v>
      </c>
    </row>
    <row r="627" spans="1:5" ht="11.25">
      <c r="A627" s="6" t="s">
        <v>267</v>
      </c>
      <c r="E627" s="4"/>
    </row>
    <row r="628" ht="11.25">
      <c r="E628" s="4"/>
    </row>
    <row r="629" spans="1:2" ht="11.25">
      <c r="A629" s="7">
        <v>35</v>
      </c>
      <c r="B629" s="4" t="s">
        <v>37</v>
      </c>
    </row>
    <row r="630" spans="1:8" ht="11.25">
      <c r="A630" s="7">
        <v>352</v>
      </c>
      <c r="B630" s="4" t="s">
        <v>214</v>
      </c>
      <c r="C630" s="32">
        <v>0</v>
      </c>
      <c r="E630" s="32">
        <v>0</v>
      </c>
      <c r="F630" s="1"/>
      <c r="H630" s="4" t="s">
        <v>512</v>
      </c>
    </row>
    <row r="631" spans="1:8" ht="11.25">
      <c r="A631" s="7">
        <v>359</v>
      </c>
      <c r="B631" s="4" t="s">
        <v>375</v>
      </c>
      <c r="C631" s="32">
        <v>3000</v>
      </c>
      <c r="E631" s="32">
        <v>3000</v>
      </c>
      <c r="F631" s="1"/>
      <c r="H631" s="4" t="s">
        <v>576</v>
      </c>
    </row>
    <row r="632" spans="5:6" ht="11.25">
      <c r="E632" s="32"/>
      <c r="F632" s="1"/>
    </row>
    <row r="633" spans="1:6" ht="11.25">
      <c r="A633" s="15"/>
      <c r="B633" s="5" t="s">
        <v>216</v>
      </c>
      <c r="C633" s="5"/>
      <c r="D633" s="31">
        <f>+C630+C631</f>
        <v>3000</v>
      </c>
      <c r="E633" s="32"/>
      <c r="F633" s="13">
        <v>3000</v>
      </c>
    </row>
    <row r="635" spans="1:4" ht="11.25">
      <c r="A635" s="6" t="s">
        <v>268</v>
      </c>
      <c r="B635" s="6"/>
      <c r="C635" s="6"/>
      <c r="D635" s="6"/>
    </row>
    <row r="637" spans="1:2" ht="11.25">
      <c r="A637" s="7">
        <v>44</v>
      </c>
      <c r="B637" s="4" t="s">
        <v>38</v>
      </c>
    </row>
    <row r="638" spans="1:8" ht="11.25">
      <c r="A638" s="7">
        <v>443</v>
      </c>
      <c r="B638" s="4" t="s">
        <v>44</v>
      </c>
      <c r="C638" s="1">
        <v>49899.84</v>
      </c>
      <c r="E638" s="1">
        <v>49899.84</v>
      </c>
      <c r="F638" s="30"/>
      <c r="H638" s="4" t="s">
        <v>609</v>
      </c>
    </row>
    <row r="639" spans="3:6" ht="11.25">
      <c r="C639" s="39"/>
      <c r="E639" s="39"/>
      <c r="F639" s="30"/>
    </row>
    <row r="640" spans="1:6" ht="11.25">
      <c r="A640" s="7">
        <v>46</v>
      </c>
      <c r="B640" s="4" t="s">
        <v>269</v>
      </c>
      <c r="C640" s="39"/>
      <c r="E640" s="39"/>
      <c r="F640" s="30"/>
    </row>
    <row r="641" spans="1:8" ht="11.25">
      <c r="A641" s="7">
        <v>462</v>
      </c>
      <c r="B641" s="4" t="s">
        <v>270</v>
      </c>
      <c r="C641" s="39">
        <v>0</v>
      </c>
      <c r="E641" s="39">
        <v>0</v>
      </c>
      <c r="F641" s="30"/>
      <c r="H641" s="4" t="s">
        <v>512</v>
      </c>
    </row>
    <row r="642" spans="3:6" ht="11.25">
      <c r="C642" s="39"/>
      <c r="E642" s="39"/>
      <c r="F642" s="30"/>
    </row>
    <row r="643" spans="1:6" ht="11.25">
      <c r="A643" s="7">
        <v>48</v>
      </c>
      <c r="B643" s="4" t="s">
        <v>271</v>
      </c>
      <c r="C643" s="39"/>
      <c r="E643" s="39"/>
      <c r="F643" s="30"/>
    </row>
    <row r="644" spans="1:8" ht="11.25">
      <c r="A644" s="7">
        <v>482</v>
      </c>
      <c r="B644" s="4" t="s">
        <v>376</v>
      </c>
      <c r="C644" s="39">
        <v>0</v>
      </c>
      <c r="E644" s="39">
        <v>0</v>
      </c>
      <c r="F644" s="30"/>
      <c r="H644" s="4" t="s">
        <v>512</v>
      </c>
    </row>
    <row r="645" spans="1:8" ht="11.25">
      <c r="A645" s="7">
        <v>489</v>
      </c>
      <c r="B645" s="4" t="s">
        <v>219</v>
      </c>
      <c r="C645" s="39">
        <v>0</v>
      </c>
      <c r="E645" s="39">
        <v>0</v>
      </c>
      <c r="F645" s="30"/>
      <c r="H645" s="4" t="s">
        <v>512</v>
      </c>
    </row>
    <row r="646" spans="2:6" ht="11.25">
      <c r="B646" s="5" t="s">
        <v>225</v>
      </c>
      <c r="C646" s="5"/>
      <c r="D646" s="104">
        <f>+C644+C645+C641+C638</f>
        <v>49899.84</v>
      </c>
      <c r="E646" s="93"/>
      <c r="F646" s="13">
        <v>49899.84</v>
      </c>
    </row>
    <row r="647" spans="2:4" ht="11.25">
      <c r="B647" s="5"/>
      <c r="C647" s="5"/>
      <c r="D647" s="5"/>
    </row>
    <row r="648" spans="1:4" ht="11.25">
      <c r="A648" s="6" t="s">
        <v>363</v>
      </c>
      <c r="B648" s="5"/>
      <c r="C648" s="5"/>
      <c r="D648" s="5"/>
    </row>
    <row r="649" spans="1:4" ht="11.25">
      <c r="A649" s="15"/>
      <c r="B649" s="5"/>
      <c r="C649" s="5"/>
      <c r="D649" s="5"/>
    </row>
    <row r="650" spans="1:4" ht="11.25">
      <c r="A650" s="92">
        <v>50</v>
      </c>
      <c r="B650" s="7" t="s">
        <v>364</v>
      </c>
      <c r="C650" s="7"/>
      <c r="D650" s="7"/>
    </row>
    <row r="651" spans="1:8" ht="11.25">
      <c r="A651" s="92">
        <v>500</v>
      </c>
      <c r="B651" s="7" t="s">
        <v>365</v>
      </c>
      <c r="C651" s="32">
        <f>+E651</f>
        <v>0</v>
      </c>
      <c r="D651" s="7"/>
      <c r="E651" s="32">
        <v>0</v>
      </c>
      <c r="H651" s="4" t="s">
        <v>512</v>
      </c>
    </row>
    <row r="652" spans="1:4" ht="11.25">
      <c r="A652" s="15"/>
      <c r="B652" s="5"/>
      <c r="C652" s="5"/>
      <c r="D652" s="5"/>
    </row>
    <row r="653" spans="1:6" ht="11.25">
      <c r="A653" s="15"/>
      <c r="B653" s="5" t="s">
        <v>228</v>
      </c>
      <c r="C653" s="5"/>
      <c r="D653" s="31">
        <f>+C651</f>
        <v>0</v>
      </c>
      <c r="F653" s="13">
        <v>0</v>
      </c>
    </row>
    <row r="655" spans="1:4" ht="11.25">
      <c r="A655" s="6" t="s">
        <v>272</v>
      </c>
      <c r="B655" s="6"/>
      <c r="C655" s="6"/>
      <c r="D655" s="6"/>
    </row>
    <row r="657" spans="1:2" ht="11.25">
      <c r="A657" s="7">
        <v>60</v>
      </c>
      <c r="B657" s="4" t="s">
        <v>303</v>
      </c>
    </row>
    <row r="658" spans="1:8" ht="11.25">
      <c r="A658" s="7">
        <v>600</v>
      </c>
      <c r="B658" s="4" t="s">
        <v>377</v>
      </c>
      <c r="C658" s="1">
        <f>'[3]PARTIDAS PRG'!$D8</f>
        <v>0</v>
      </c>
      <c r="E658" s="94">
        <v>0</v>
      </c>
      <c r="H658" s="4" t="s">
        <v>577</v>
      </c>
    </row>
    <row r="659" spans="1:8" ht="11.25">
      <c r="A659" s="7">
        <v>609</v>
      </c>
      <c r="B659" s="4" t="s">
        <v>378</v>
      </c>
      <c r="C659" s="1">
        <f>'[3]PARTIDAS PRG'!$D9</f>
        <v>0</v>
      </c>
      <c r="E659" s="94">
        <v>0</v>
      </c>
      <c r="H659" s="4" t="s">
        <v>577</v>
      </c>
    </row>
    <row r="660" spans="1:8" ht="11.25">
      <c r="A660" s="7"/>
      <c r="C660" s="1"/>
      <c r="E660" s="94"/>
      <c r="H660" s="4" t="s">
        <v>577</v>
      </c>
    </row>
    <row r="661" spans="1:8" ht="11.25">
      <c r="A661" s="7">
        <v>61</v>
      </c>
      <c r="B661" s="4" t="s">
        <v>380</v>
      </c>
      <c r="C661" s="1"/>
      <c r="E661" s="94"/>
      <c r="H661" s="4" t="s">
        <v>577</v>
      </c>
    </row>
    <row r="662" spans="1:8" ht="11.25">
      <c r="A662" s="7">
        <v>610</v>
      </c>
      <c r="B662" s="4" t="s">
        <v>377</v>
      </c>
      <c r="C662" s="1">
        <f>'[3]PARTIDAS PRG'!$D10</f>
        <v>0</v>
      </c>
      <c r="E662" s="94">
        <v>0</v>
      </c>
      <c r="H662" s="4" t="s">
        <v>577</v>
      </c>
    </row>
    <row r="663" spans="1:8" ht="11.25">
      <c r="A663" s="7">
        <v>619</v>
      </c>
      <c r="B663" s="4" t="s">
        <v>379</v>
      </c>
      <c r="C663" s="1">
        <f>'[3]PARTIDAS PRG'!$D11</f>
        <v>0</v>
      </c>
      <c r="E663" s="94">
        <v>0</v>
      </c>
      <c r="H663" s="4" t="s">
        <v>577</v>
      </c>
    </row>
    <row r="664" spans="1:8" ht="11.25">
      <c r="A664" s="7"/>
      <c r="C664" s="1"/>
      <c r="E664" s="94"/>
      <c r="H664" s="4" t="s">
        <v>577</v>
      </c>
    </row>
    <row r="665" spans="1:8" ht="11.25">
      <c r="A665" s="7">
        <v>62</v>
      </c>
      <c r="B665" s="4" t="s">
        <v>304</v>
      </c>
      <c r="C665" s="1"/>
      <c r="E665" s="94"/>
      <c r="H665" s="4" t="s">
        <v>577</v>
      </c>
    </row>
    <row r="666" spans="1:8" ht="11.25">
      <c r="A666" s="7">
        <v>621</v>
      </c>
      <c r="B666" s="4" t="s">
        <v>273</v>
      </c>
      <c r="C666" s="1">
        <f>'[3]PARTIDAS PRG'!$D12</f>
        <v>0</v>
      </c>
      <c r="E666" s="94">
        <v>0</v>
      </c>
      <c r="H666" s="4" t="s">
        <v>577</v>
      </c>
    </row>
    <row r="667" spans="1:8" ht="11.25">
      <c r="A667" s="7">
        <v>622</v>
      </c>
      <c r="B667" s="4" t="s">
        <v>246</v>
      </c>
      <c r="C667" s="1">
        <f>'[3]PARTIDAS PRG'!$D13</f>
        <v>96755.67000000001</v>
      </c>
      <c r="E667" s="94">
        <v>26020.489999999998</v>
      </c>
      <c r="H667" s="4" t="s">
        <v>577</v>
      </c>
    </row>
    <row r="668" spans="1:8" ht="11.25">
      <c r="A668" s="7">
        <v>623</v>
      </c>
      <c r="B668" s="4" t="s">
        <v>41</v>
      </c>
      <c r="C668" s="1">
        <f>'[3]PARTIDAS PRG'!$D14</f>
        <v>0</v>
      </c>
      <c r="E668" s="94">
        <v>0</v>
      </c>
      <c r="H668" s="4" t="s">
        <v>577</v>
      </c>
    </row>
    <row r="669" spans="1:8" ht="11.25">
      <c r="A669" s="7">
        <v>624</v>
      </c>
      <c r="B669" s="4" t="s">
        <v>247</v>
      </c>
      <c r="C669" s="1">
        <f>'[3]PARTIDAS PRG'!$D15</f>
        <v>0</v>
      </c>
      <c r="E669" s="94">
        <v>0</v>
      </c>
      <c r="H669" s="4" t="s">
        <v>577</v>
      </c>
    </row>
    <row r="670" spans="1:8" ht="11.25">
      <c r="A670" s="7">
        <v>625</v>
      </c>
      <c r="B670" s="4" t="s">
        <v>39</v>
      </c>
      <c r="C670" s="1">
        <f>'[3]PARTIDAS PRG'!$D16</f>
        <v>0</v>
      </c>
      <c r="E670" s="94">
        <v>0</v>
      </c>
      <c r="H670" s="4" t="s">
        <v>577</v>
      </c>
    </row>
    <row r="671" spans="1:8" ht="11.25">
      <c r="A671" s="7">
        <v>626</v>
      </c>
      <c r="B671" s="4" t="s">
        <v>248</v>
      </c>
      <c r="C671" s="1">
        <f>'[3]PARTIDAS PRG'!$D17</f>
        <v>0</v>
      </c>
      <c r="E671" s="94">
        <v>0</v>
      </c>
      <c r="H671" s="4" t="s">
        <v>577</v>
      </c>
    </row>
    <row r="672" spans="1:8" ht="11.25">
      <c r="A672" s="7">
        <v>627</v>
      </c>
      <c r="B672" s="4" t="s">
        <v>274</v>
      </c>
      <c r="C672" s="1">
        <f>'[3]PARTIDAS PRG'!$D18</f>
        <v>0</v>
      </c>
      <c r="E672" s="94">
        <v>0</v>
      </c>
      <c r="H672" s="4" t="s">
        <v>577</v>
      </c>
    </row>
    <row r="673" spans="1:8" ht="11.25">
      <c r="A673" s="7">
        <v>629</v>
      </c>
      <c r="B673" s="4" t="s">
        <v>40</v>
      </c>
      <c r="C673" s="1">
        <f>'[3]PARTIDAS PRG'!$D19</f>
        <v>0</v>
      </c>
      <c r="E673" s="94">
        <v>0</v>
      </c>
      <c r="H673" s="4" t="s">
        <v>577</v>
      </c>
    </row>
    <row r="674" spans="1:8" ht="11.25">
      <c r="A674" s="7"/>
      <c r="C674" s="1"/>
      <c r="E674" s="94"/>
      <c r="H674" s="4" t="s">
        <v>577</v>
      </c>
    </row>
    <row r="675" spans="1:8" ht="11.25">
      <c r="A675" s="7">
        <v>63</v>
      </c>
      <c r="B675" s="4" t="s">
        <v>275</v>
      </c>
      <c r="C675" s="1"/>
      <c r="E675" s="94"/>
      <c r="H675" s="4" t="s">
        <v>577</v>
      </c>
    </row>
    <row r="676" spans="1:8" ht="11.25">
      <c r="A676" s="7">
        <v>631</v>
      </c>
      <c r="B676" s="4" t="s">
        <v>273</v>
      </c>
      <c r="C676" s="1">
        <f>'[3]PARTIDAS PRG'!$D20</f>
        <v>0</v>
      </c>
      <c r="E676" s="94">
        <v>0</v>
      </c>
      <c r="H676" s="4" t="s">
        <v>577</v>
      </c>
    </row>
    <row r="677" spans="1:8" ht="11.25">
      <c r="A677" s="7">
        <v>632</v>
      </c>
      <c r="B677" s="4" t="s">
        <v>246</v>
      </c>
      <c r="C677" s="1">
        <f>'[3]PARTIDAS PRG'!$D21</f>
        <v>0</v>
      </c>
      <c r="E677" s="94">
        <v>96122.1</v>
      </c>
      <c r="H677" s="4" t="s">
        <v>577</v>
      </c>
    </row>
    <row r="678" spans="1:8" ht="11.25">
      <c r="A678" s="7">
        <v>633</v>
      </c>
      <c r="B678" s="4" t="s">
        <v>41</v>
      </c>
      <c r="C678" s="1">
        <f>'[3]PARTIDAS PRG'!$D22</f>
        <v>0</v>
      </c>
      <c r="E678" s="94">
        <v>0</v>
      </c>
      <c r="H678" s="4" t="s">
        <v>577</v>
      </c>
    </row>
    <row r="679" spans="1:8" ht="11.25">
      <c r="A679" s="7">
        <v>634</v>
      </c>
      <c r="B679" s="4" t="s">
        <v>247</v>
      </c>
      <c r="C679" s="1">
        <f>'[3]PARTIDAS PRG'!$D23</f>
        <v>0</v>
      </c>
      <c r="E679" s="94">
        <v>0</v>
      </c>
      <c r="H679" s="4" t="s">
        <v>577</v>
      </c>
    </row>
    <row r="680" spans="1:8" ht="11.25">
      <c r="A680" s="7">
        <v>635</v>
      </c>
      <c r="B680" s="4" t="s">
        <v>39</v>
      </c>
      <c r="C680" s="1">
        <f>'[3]PARTIDAS PRG'!$D24</f>
        <v>0</v>
      </c>
      <c r="E680" s="94">
        <v>0</v>
      </c>
      <c r="H680" s="4" t="s">
        <v>577</v>
      </c>
    </row>
    <row r="681" spans="1:8" ht="11.25">
      <c r="A681" s="7">
        <v>636</v>
      </c>
      <c r="B681" s="4" t="s">
        <v>248</v>
      </c>
      <c r="C681" s="1">
        <f>'[3]PARTIDAS PRG'!$D25</f>
        <v>0</v>
      </c>
      <c r="E681" s="94">
        <v>0</v>
      </c>
      <c r="H681" s="4" t="s">
        <v>577</v>
      </c>
    </row>
    <row r="682" spans="1:8" ht="11.25">
      <c r="A682" s="7">
        <v>637</v>
      </c>
      <c r="B682" s="4" t="s">
        <v>274</v>
      </c>
      <c r="C682" s="1">
        <f>'[3]PARTIDAS PRG'!$D26</f>
        <v>0</v>
      </c>
      <c r="E682" s="94">
        <v>0</v>
      </c>
      <c r="H682" s="4" t="s">
        <v>577</v>
      </c>
    </row>
    <row r="683" spans="1:8" ht="11.25">
      <c r="A683" s="7">
        <v>639</v>
      </c>
      <c r="B683" s="4" t="s">
        <v>42</v>
      </c>
      <c r="C683" s="1">
        <f>'[3]PARTIDAS PRG'!$D27</f>
        <v>0</v>
      </c>
      <c r="E683" s="94">
        <v>0</v>
      </c>
      <c r="H683" s="4" t="s">
        <v>577</v>
      </c>
    </row>
    <row r="684" spans="1:8" ht="11.25">
      <c r="A684" s="7"/>
      <c r="C684" s="1"/>
      <c r="E684" s="94"/>
      <c r="H684" s="4" t="s">
        <v>577</v>
      </c>
    </row>
    <row r="685" spans="1:8" ht="11.25">
      <c r="A685" s="7">
        <v>64</v>
      </c>
      <c r="B685" s="4" t="s">
        <v>381</v>
      </c>
      <c r="C685" s="1"/>
      <c r="E685" s="94"/>
      <c r="H685" s="4" t="s">
        <v>577</v>
      </c>
    </row>
    <row r="686" spans="1:8" ht="11.25">
      <c r="A686" s="7">
        <v>640</v>
      </c>
      <c r="B686" s="4" t="s">
        <v>381</v>
      </c>
      <c r="C686" s="1">
        <f>'[3]PARTIDAS PRG'!$D28</f>
        <v>190000</v>
      </c>
      <c r="E686" s="94">
        <v>70000</v>
      </c>
      <c r="H686" s="4" t="s">
        <v>577</v>
      </c>
    </row>
    <row r="687" spans="1:8" ht="11.25">
      <c r="A687" s="7">
        <v>641</v>
      </c>
      <c r="B687" s="4" t="s">
        <v>43</v>
      </c>
      <c r="C687" s="1">
        <f>'[3]PARTIDAS PRG'!$D29</f>
        <v>0</v>
      </c>
      <c r="E687" s="94">
        <v>0</v>
      </c>
      <c r="H687" s="4" t="s">
        <v>577</v>
      </c>
    </row>
    <row r="688" spans="1:8" ht="11.25">
      <c r="A688" s="7"/>
      <c r="C688" s="1"/>
      <c r="E688" s="94"/>
      <c r="H688" s="4" t="s">
        <v>577</v>
      </c>
    </row>
    <row r="689" spans="1:8" ht="11.25">
      <c r="A689" s="7">
        <v>65</v>
      </c>
      <c r="B689" s="4" t="s">
        <v>484</v>
      </c>
      <c r="C689" s="1"/>
      <c r="E689" s="94"/>
      <c r="H689" s="4" t="s">
        <v>577</v>
      </c>
    </row>
    <row r="690" spans="1:8" ht="11.25">
      <c r="A690" s="7" t="s">
        <v>367</v>
      </c>
      <c r="B690" s="4" t="s">
        <v>369</v>
      </c>
      <c r="C690" s="1">
        <f>'[3]PARTIDAS PRG'!$D30</f>
        <v>0</v>
      </c>
      <c r="E690" s="94">
        <v>0</v>
      </c>
      <c r="H690" s="4" t="s">
        <v>577</v>
      </c>
    </row>
    <row r="691" spans="1:8" ht="11.25">
      <c r="A691" s="4" t="s">
        <v>368</v>
      </c>
      <c r="B691" s="4" t="s">
        <v>370</v>
      </c>
      <c r="C691" s="1">
        <v>0</v>
      </c>
      <c r="E691" s="94">
        <v>0</v>
      </c>
      <c r="H691" s="4" t="s">
        <v>577</v>
      </c>
    </row>
    <row r="692" spans="2:6" ht="11.25">
      <c r="B692" s="5" t="s">
        <v>276</v>
      </c>
      <c r="C692" s="5"/>
      <c r="D692" s="100">
        <f>SUM(C658:C691)</f>
        <v>286755.67000000004</v>
      </c>
      <c r="F692" s="100">
        <v>192142.59</v>
      </c>
    </row>
    <row r="693" spans="1:4" ht="11.25">
      <c r="A693" s="6" t="s">
        <v>277</v>
      </c>
      <c r="B693" s="6"/>
      <c r="C693" s="6"/>
      <c r="D693" s="6"/>
    </row>
    <row r="695" spans="1:2" ht="11.25">
      <c r="A695" s="7">
        <v>70</v>
      </c>
      <c r="B695" s="4" t="s">
        <v>305</v>
      </c>
    </row>
    <row r="696" spans="1:8" ht="11.25">
      <c r="A696" s="7">
        <v>700</v>
      </c>
      <c r="B696" s="4" t="s">
        <v>305</v>
      </c>
      <c r="C696" s="32">
        <f>E696</f>
        <v>0</v>
      </c>
      <c r="E696" s="32">
        <v>0</v>
      </c>
      <c r="H696" s="4" t="s">
        <v>512</v>
      </c>
    </row>
    <row r="697" spans="1:5" ht="11.25">
      <c r="A697" s="7"/>
      <c r="C697" s="32"/>
      <c r="E697" s="32"/>
    </row>
    <row r="698" spans="1:5" ht="11.25">
      <c r="A698" s="7">
        <v>73</v>
      </c>
      <c r="B698" s="4" t="s">
        <v>382</v>
      </c>
      <c r="C698" s="32"/>
      <c r="E698" s="32"/>
    </row>
    <row r="699" spans="1:8" ht="11.25">
      <c r="A699" s="7">
        <v>730</v>
      </c>
      <c r="B699" s="4" t="s">
        <v>383</v>
      </c>
      <c r="C699" s="32">
        <f>E699</f>
        <v>0</v>
      </c>
      <c r="E699" s="32">
        <v>0</v>
      </c>
      <c r="H699" s="4" t="s">
        <v>512</v>
      </c>
    </row>
    <row r="700" spans="1:5" ht="11.25">
      <c r="A700" s="7"/>
      <c r="C700" s="32"/>
      <c r="E700" s="32"/>
    </row>
    <row r="701" spans="1:5" ht="11.25">
      <c r="A701" s="7">
        <v>74</v>
      </c>
      <c r="B701" s="4" t="s">
        <v>44</v>
      </c>
      <c r="C701" s="32"/>
      <c r="E701" s="32"/>
    </row>
    <row r="702" spans="1:8" ht="11.25">
      <c r="A702" s="7">
        <v>740</v>
      </c>
      <c r="B702" s="4" t="s">
        <v>45</v>
      </c>
      <c r="C702" s="32">
        <f>E702</f>
        <v>0</v>
      </c>
      <c r="E702" s="32">
        <v>0</v>
      </c>
      <c r="H702" s="4" t="s">
        <v>512</v>
      </c>
    </row>
    <row r="703" spans="1:5" ht="11.25">
      <c r="A703" s="7"/>
      <c r="C703" s="32"/>
      <c r="E703" s="32"/>
    </row>
    <row r="704" spans="1:5" ht="11.25">
      <c r="A704" s="7">
        <v>75</v>
      </c>
      <c r="B704" s="4" t="s">
        <v>278</v>
      </c>
      <c r="C704" s="32"/>
      <c r="E704" s="32"/>
    </row>
    <row r="705" spans="1:8" ht="11.25">
      <c r="A705" s="7">
        <v>750</v>
      </c>
      <c r="B705" s="4" t="s">
        <v>46</v>
      </c>
      <c r="C705" s="32">
        <f>E705</f>
        <v>0</v>
      </c>
      <c r="E705" s="32">
        <v>0</v>
      </c>
      <c r="H705" s="4" t="s">
        <v>512</v>
      </c>
    </row>
    <row r="706" spans="1:5" ht="11.25">
      <c r="A706" s="7"/>
      <c r="C706" s="32"/>
      <c r="E706" s="32"/>
    </row>
    <row r="707" spans="1:5" ht="11.25">
      <c r="A707" s="7">
        <v>76</v>
      </c>
      <c r="B707" s="4" t="s">
        <v>269</v>
      </c>
      <c r="C707" s="32"/>
      <c r="E707" s="32"/>
    </row>
    <row r="708" spans="1:8" ht="11.25">
      <c r="A708" s="7">
        <v>762</v>
      </c>
      <c r="B708" s="4" t="s">
        <v>270</v>
      </c>
      <c r="C708" s="32">
        <f>E708</f>
        <v>0</v>
      </c>
      <c r="E708" s="32">
        <v>0</v>
      </c>
      <c r="H708" s="4" t="s">
        <v>512</v>
      </c>
    </row>
    <row r="709" spans="1:3" ht="11.25">
      <c r="A709" s="7"/>
      <c r="C709" s="32"/>
    </row>
    <row r="710" spans="1:3" ht="11.25">
      <c r="A710" s="7">
        <v>77</v>
      </c>
      <c r="B710" s="4" t="s">
        <v>296</v>
      </c>
      <c r="C710" s="32"/>
    </row>
    <row r="711" spans="1:8" ht="11.25">
      <c r="A711" s="7">
        <v>770</v>
      </c>
      <c r="B711" s="4" t="s">
        <v>385</v>
      </c>
      <c r="C711" s="32">
        <v>0</v>
      </c>
      <c r="E711" s="32">
        <v>700000</v>
      </c>
      <c r="H711" s="4" t="s">
        <v>512</v>
      </c>
    </row>
    <row r="712" spans="1:3" ht="11.25">
      <c r="A712" s="7"/>
      <c r="C712" s="32"/>
    </row>
    <row r="713" spans="1:5" ht="11.25">
      <c r="A713" s="7">
        <v>78</v>
      </c>
      <c r="B713" s="4" t="s">
        <v>297</v>
      </c>
      <c r="C713" s="32"/>
      <c r="E713" s="32"/>
    </row>
    <row r="714" spans="1:8" ht="11.25">
      <c r="A714" s="7">
        <v>789</v>
      </c>
      <c r="B714" s="4" t="s">
        <v>386</v>
      </c>
      <c r="C714" s="32">
        <f>E714</f>
        <v>0</v>
      </c>
      <c r="E714" s="32">
        <v>0</v>
      </c>
      <c r="H714" s="4" t="s">
        <v>512</v>
      </c>
    </row>
    <row r="715" spans="2:6" ht="11.25">
      <c r="B715" s="5" t="s">
        <v>232</v>
      </c>
      <c r="C715" s="5"/>
      <c r="D715" s="31">
        <f>+C696+C699+C702+C705+C708+C711+C714</f>
        <v>0</v>
      </c>
      <c r="F715" s="31">
        <v>700000</v>
      </c>
    </row>
    <row r="717" ht="11.25">
      <c r="A717" s="6" t="s">
        <v>233</v>
      </c>
    </row>
    <row r="719" spans="1:2" ht="11.25">
      <c r="A719" s="7">
        <v>83</v>
      </c>
      <c r="B719" s="4" t="s">
        <v>298</v>
      </c>
    </row>
    <row r="720" spans="1:8" ht="11.25">
      <c r="A720" s="7">
        <v>830</v>
      </c>
      <c r="B720" s="4" t="s">
        <v>299</v>
      </c>
      <c r="C720" s="1">
        <f>E720</f>
        <v>80000</v>
      </c>
      <c r="E720" s="32">
        <v>80000</v>
      </c>
      <c r="H720" s="4" t="s">
        <v>512</v>
      </c>
    </row>
    <row r="721" spans="1:8" ht="11.25">
      <c r="A721" s="7">
        <v>831</v>
      </c>
      <c r="B721" s="7" t="s">
        <v>47</v>
      </c>
      <c r="C721" s="32">
        <v>0</v>
      </c>
      <c r="D721" s="7"/>
      <c r="E721" s="32">
        <v>0</v>
      </c>
      <c r="H721" s="4" t="s">
        <v>512</v>
      </c>
    </row>
    <row r="722" spans="1:4" ht="11.25">
      <c r="A722" s="7"/>
      <c r="B722" s="7"/>
      <c r="C722" s="7"/>
      <c r="D722" s="7"/>
    </row>
    <row r="723" spans="1:4" ht="11.25">
      <c r="A723" s="7">
        <v>86</v>
      </c>
      <c r="B723" s="7" t="s">
        <v>9</v>
      </c>
      <c r="C723" s="7"/>
      <c r="D723" s="7"/>
    </row>
    <row r="724" spans="1:8" ht="11.25">
      <c r="A724" s="7" t="s">
        <v>8</v>
      </c>
      <c r="B724" s="7" t="s">
        <v>10</v>
      </c>
      <c r="C724" s="32">
        <v>1</v>
      </c>
      <c r="D724" s="7"/>
      <c r="E724" s="32">
        <v>1</v>
      </c>
      <c r="H724" s="4" t="s">
        <v>512</v>
      </c>
    </row>
    <row r="725" spans="1:4" ht="11.25">
      <c r="A725" s="7"/>
      <c r="B725" s="7"/>
      <c r="C725" s="7"/>
      <c r="D725" s="7"/>
    </row>
    <row r="726" spans="2:6" ht="11.25">
      <c r="B726" s="5" t="s">
        <v>300</v>
      </c>
      <c r="C726" s="5"/>
      <c r="D726" s="31">
        <f>+C720+C721+C724</f>
        <v>80001</v>
      </c>
      <c r="F726" s="31">
        <v>80001</v>
      </c>
    </row>
    <row r="728" spans="2:6" ht="11.25">
      <c r="B728" s="5" t="s">
        <v>48</v>
      </c>
      <c r="C728" s="5"/>
      <c r="D728" s="13">
        <f>+D726+D715+D692+D653+D646+D633+D625+D550</f>
        <v>7102424.224911365</v>
      </c>
      <c r="F728" s="13">
        <v>7290240.394916364</v>
      </c>
    </row>
    <row r="729" spans="1:4" ht="11.25">
      <c r="A729" s="2"/>
      <c r="B729" s="2"/>
      <c r="C729" s="2"/>
      <c r="D729" s="2"/>
    </row>
    <row r="730" ht="11.25">
      <c r="A730" s="6" t="s">
        <v>279</v>
      </c>
    </row>
    <row r="731" ht="11.25">
      <c r="A731" s="6"/>
    </row>
    <row r="733" ht="11.25">
      <c r="A733" s="6" t="s">
        <v>245</v>
      </c>
    </row>
    <row r="735" spans="1:2" ht="11.25">
      <c r="A735" s="7">
        <v>20</v>
      </c>
      <c r="B735" s="4" t="s">
        <v>146</v>
      </c>
    </row>
    <row r="736" spans="1:5" ht="11.25">
      <c r="A736" s="7">
        <v>200</v>
      </c>
      <c r="B736" s="4" t="s">
        <v>387</v>
      </c>
      <c r="C736" s="94">
        <v>0</v>
      </c>
      <c r="E736" s="94">
        <v>0</v>
      </c>
    </row>
    <row r="737" spans="1:5" ht="11.25">
      <c r="A737" s="7">
        <v>202</v>
      </c>
      <c r="B737" s="4" t="s">
        <v>388</v>
      </c>
      <c r="C737" s="94">
        <v>0</v>
      </c>
      <c r="E737" s="94">
        <v>0</v>
      </c>
    </row>
    <row r="738" spans="1:5" ht="11.25">
      <c r="A738" s="7">
        <v>203</v>
      </c>
      <c r="B738" s="4" t="s">
        <v>389</v>
      </c>
      <c r="C738" s="94">
        <v>0</v>
      </c>
      <c r="E738" s="94">
        <v>0</v>
      </c>
    </row>
    <row r="739" spans="1:5" ht="11.25">
      <c r="A739" s="7">
        <v>204</v>
      </c>
      <c r="B739" s="4" t="s">
        <v>390</v>
      </c>
      <c r="C739" s="94">
        <v>0</v>
      </c>
      <c r="E739" s="94">
        <v>0</v>
      </c>
    </row>
    <row r="740" spans="1:5" ht="11.25">
      <c r="A740" s="7">
        <v>205</v>
      </c>
      <c r="B740" s="4" t="s">
        <v>391</v>
      </c>
      <c r="C740" s="94">
        <v>0</v>
      </c>
      <c r="E740" s="94">
        <v>0</v>
      </c>
    </row>
    <row r="741" spans="1:5" ht="11.25">
      <c r="A741" s="7">
        <v>206</v>
      </c>
      <c r="B741" s="4" t="s">
        <v>392</v>
      </c>
      <c r="C741" s="94">
        <v>0</v>
      </c>
      <c r="E741" s="94">
        <v>0</v>
      </c>
    </row>
    <row r="742" spans="1:5" ht="11.25">
      <c r="A742" s="7">
        <v>208</v>
      </c>
      <c r="B742" s="4" t="s">
        <v>393</v>
      </c>
      <c r="C742" s="94">
        <v>0</v>
      </c>
      <c r="E742" s="94">
        <v>0</v>
      </c>
    </row>
    <row r="743" spans="1:5" ht="11.25">
      <c r="A743" s="7">
        <v>209</v>
      </c>
      <c r="B743" s="4" t="s">
        <v>96</v>
      </c>
      <c r="C743" s="94">
        <v>0</v>
      </c>
      <c r="E743" s="94">
        <v>0</v>
      </c>
    </row>
    <row r="744" spans="1:5" ht="11.25">
      <c r="A744" s="7"/>
      <c r="C744" s="94"/>
      <c r="E744" s="94"/>
    </row>
    <row r="745" spans="1:5" ht="11.25">
      <c r="A745" s="7">
        <v>21</v>
      </c>
      <c r="B745" s="4" t="s">
        <v>249</v>
      </c>
      <c r="C745" s="94"/>
      <c r="E745" s="94"/>
    </row>
    <row r="746" spans="1:5" ht="11.25">
      <c r="A746" s="7">
        <v>210</v>
      </c>
      <c r="B746" s="4" t="s">
        <v>394</v>
      </c>
      <c r="C746" s="94">
        <v>0</v>
      </c>
      <c r="E746" s="94">
        <v>0</v>
      </c>
    </row>
    <row r="747" spans="1:5" ht="11.25">
      <c r="A747" s="7">
        <v>212</v>
      </c>
      <c r="B747" s="4" t="s">
        <v>395</v>
      </c>
      <c r="C747" s="94">
        <v>0</v>
      </c>
      <c r="E747" s="94">
        <v>0</v>
      </c>
    </row>
    <row r="748" spans="1:5" ht="11.25">
      <c r="A748" s="7">
        <v>213</v>
      </c>
      <c r="B748" s="4" t="s">
        <v>396</v>
      </c>
      <c r="C748" s="94">
        <v>0</v>
      </c>
      <c r="E748" s="94">
        <v>0</v>
      </c>
    </row>
    <row r="749" spans="1:5" ht="11.25">
      <c r="A749" s="7">
        <v>214</v>
      </c>
      <c r="B749" s="4" t="s">
        <v>397</v>
      </c>
      <c r="C749" s="94">
        <v>0</v>
      </c>
      <c r="E749" s="94">
        <v>0</v>
      </c>
    </row>
    <row r="750" spans="1:5" ht="11.25">
      <c r="A750" s="7">
        <v>215</v>
      </c>
      <c r="B750" s="4" t="s">
        <v>398</v>
      </c>
      <c r="C750" s="94">
        <v>0</v>
      </c>
      <c r="E750" s="94">
        <v>0</v>
      </c>
    </row>
    <row r="751" spans="1:5" ht="11.25">
      <c r="A751" s="7">
        <v>216</v>
      </c>
      <c r="B751" s="4" t="s">
        <v>399</v>
      </c>
      <c r="C751" s="94">
        <v>0</v>
      </c>
      <c r="E751" s="94">
        <v>0</v>
      </c>
    </row>
    <row r="752" spans="1:5" ht="11.25">
      <c r="A752" s="7">
        <v>219</v>
      </c>
      <c r="B752" s="4" t="s">
        <v>400</v>
      </c>
      <c r="C752" s="94">
        <v>0</v>
      </c>
      <c r="E752" s="94">
        <v>0</v>
      </c>
    </row>
    <row r="753" spans="3:5" ht="11.25">
      <c r="C753" s="94"/>
      <c r="E753" s="94"/>
    </row>
    <row r="754" spans="1:5" ht="11.25">
      <c r="A754" s="7">
        <v>22</v>
      </c>
      <c r="B754" s="4" t="s">
        <v>250</v>
      </c>
      <c r="C754" s="94"/>
      <c r="E754" s="94"/>
    </row>
    <row r="755" spans="1:5" ht="11.25">
      <c r="A755" s="7">
        <v>220</v>
      </c>
      <c r="B755" s="4" t="s">
        <v>251</v>
      </c>
      <c r="C755" s="94"/>
      <c r="E755" s="94"/>
    </row>
    <row r="756" spans="1:5" ht="11.25">
      <c r="A756" s="7" t="s">
        <v>342</v>
      </c>
      <c r="B756" s="4" t="s">
        <v>345</v>
      </c>
      <c r="C756" s="94">
        <v>0</v>
      </c>
      <c r="E756" s="94">
        <v>0</v>
      </c>
    </row>
    <row r="757" spans="1:5" ht="11.25">
      <c r="A757" s="7" t="s">
        <v>343</v>
      </c>
      <c r="B757" s="4" t="s">
        <v>346</v>
      </c>
      <c r="C757" s="94">
        <v>0</v>
      </c>
      <c r="E757" s="94">
        <v>0</v>
      </c>
    </row>
    <row r="758" spans="1:5" ht="11.25">
      <c r="A758" s="7" t="s">
        <v>252</v>
      </c>
      <c r="B758" s="4" t="s">
        <v>347</v>
      </c>
      <c r="C758" s="94">
        <v>0</v>
      </c>
      <c r="E758" s="94">
        <v>0</v>
      </c>
    </row>
    <row r="759" spans="1:5" ht="11.25">
      <c r="A759" s="7">
        <v>221</v>
      </c>
      <c r="B759" s="4" t="s">
        <v>253</v>
      </c>
      <c r="C759" s="94"/>
      <c r="E759" s="94"/>
    </row>
    <row r="760" spans="1:5" ht="11.25">
      <c r="A760" s="7" t="s">
        <v>36</v>
      </c>
      <c r="B760" s="4" t="s">
        <v>350</v>
      </c>
      <c r="C760" s="94">
        <v>0</v>
      </c>
      <c r="E760" s="94">
        <v>0</v>
      </c>
    </row>
    <row r="761" spans="1:5" ht="11.25">
      <c r="A761" s="7" t="s">
        <v>254</v>
      </c>
      <c r="B761" s="4" t="s">
        <v>351</v>
      </c>
      <c r="C761" s="94">
        <v>0</v>
      </c>
      <c r="E761" s="94">
        <v>0</v>
      </c>
    </row>
    <row r="762" spans="1:5" ht="11.25">
      <c r="A762" s="7" t="s">
        <v>255</v>
      </c>
      <c r="B762" s="4" t="s">
        <v>372</v>
      </c>
      <c r="C762" s="94">
        <v>0</v>
      </c>
      <c r="E762" s="94">
        <v>0</v>
      </c>
    </row>
    <row r="763" spans="1:5" ht="11.25">
      <c r="A763" s="7" t="s">
        <v>97</v>
      </c>
      <c r="B763" s="4" t="s">
        <v>98</v>
      </c>
      <c r="C763" s="94">
        <v>0</v>
      </c>
      <c r="E763" s="94">
        <v>0</v>
      </c>
    </row>
    <row r="764" spans="1:5" ht="11.25">
      <c r="A764" s="7" t="s">
        <v>256</v>
      </c>
      <c r="B764" s="4" t="s">
        <v>373</v>
      </c>
      <c r="C764" s="94">
        <v>0</v>
      </c>
      <c r="E764" s="94">
        <v>0</v>
      </c>
    </row>
    <row r="765" spans="1:5" ht="11.25">
      <c r="A765" s="7" t="s">
        <v>348</v>
      </c>
      <c r="B765" s="4" t="s">
        <v>99</v>
      </c>
      <c r="C765" s="94">
        <v>0</v>
      </c>
      <c r="E765" s="94">
        <v>0</v>
      </c>
    </row>
    <row r="766" spans="1:5" ht="11.25">
      <c r="A766" s="7" t="s">
        <v>356</v>
      </c>
      <c r="B766" s="4" t="s">
        <v>357</v>
      </c>
      <c r="C766" s="94">
        <v>0</v>
      </c>
      <c r="E766" s="94">
        <v>0</v>
      </c>
    </row>
    <row r="767" spans="1:5" ht="11.25">
      <c r="A767" s="7" t="s">
        <v>23</v>
      </c>
      <c r="B767" s="4" t="s">
        <v>344</v>
      </c>
      <c r="C767" s="94">
        <v>0</v>
      </c>
      <c r="E767" s="94">
        <v>0</v>
      </c>
    </row>
    <row r="768" spans="1:5" ht="11.25">
      <c r="A768" s="7" t="s">
        <v>349</v>
      </c>
      <c r="B768" s="4" t="s">
        <v>374</v>
      </c>
      <c r="C768" s="94">
        <v>0</v>
      </c>
      <c r="E768" s="94">
        <v>0</v>
      </c>
    </row>
    <row r="769" spans="1:5" ht="11.25">
      <c r="A769" s="7">
        <v>222</v>
      </c>
      <c r="B769" s="4" t="s">
        <v>257</v>
      </c>
      <c r="C769" s="94"/>
      <c r="E769" s="94"/>
    </row>
    <row r="770" spans="1:5" ht="11.25">
      <c r="A770" s="7" t="s">
        <v>401</v>
      </c>
      <c r="B770" s="4" t="s">
        <v>100</v>
      </c>
      <c r="C770" s="94">
        <v>0</v>
      </c>
      <c r="E770" s="94">
        <v>0</v>
      </c>
    </row>
    <row r="771" spans="1:5" ht="11.25">
      <c r="A771" s="7" t="s">
        <v>183</v>
      </c>
      <c r="B771" s="4" t="s">
        <v>258</v>
      </c>
      <c r="C771" s="94">
        <v>0</v>
      </c>
      <c r="E771" s="94">
        <v>0</v>
      </c>
    </row>
    <row r="772" spans="1:5" ht="11.25">
      <c r="A772" s="7" t="s">
        <v>184</v>
      </c>
      <c r="B772" s="4" t="s">
        <v>259</v>
      </c>
      <c r="C772" s="94">
        <v>0</v>
      </c>
      <c r="E772" s="94">
        <v>0</v>
      </c>
    </row>
    <row r="773" spans="1:5" ht="11.25">
      <c r="A773" s="7">
        <v>225</v>
      </c>
      <c r="B773" s="4" t="s">
        <v>260</v>
      </c>
      <c r="C773" s="94"/>
      <c r="E773" s="94"/>
    </row>
    <row r="774" spans="1:5" ht="11.25">
      <c r="A774" s="7" t="s">
        <v>101</v>
      </c>
      <c r="B774" s="4" t="s">
        <v>106</v>
      </c>
      <c r="C774" s="94">
        <v>0</v>
      </c>
      <c r="E774" s="94">
        <v>0</v>
      </c>
    </row>
    <row r="775" spans="1:5" ht="11.25">
      <c r="A775" s="7" t="s">
        <v>102</v>
      </c>
      <c r="B775" s="4" t="s">
        <v>103</v>
      </c>
      <c r="C775" s="94">
        <v>0</v>
      </c>
      <c r="E775" s="94">
        <v>0</v>
      </c>
    </row>
    <row r="776" spans="1:5" ht="11.25">
      <c r="A776" s="7" t="s">
        <v>104</v>
      </c>
      <c r="B776" s="4" t="s">
        <v>105</v>
      </c>
      <c r="C776" s="94">
        <v>0</v>
      </c>
      <c r="E776" s="94">
        <v>0</v>
      </c>
    </row>
    <row r="777" spans="1:5" ht="11.25">
      <c r="A777" s="7" t="s">
        <v>94</v>
      </c>
      <c r="B777" s="4" t="s">
        <v>362</v>
      </c>
      <c r="C777" s="94">
        <v>0</v>
      </c>
      <c r="E777" s="94">
        <v>0</v>
      </c>
    </row>
    <row r="778" spans="1:5" ht="11.25">
      <c r="A778" s="7">
        <v>227</v>
      </c>
      <c r="B778" s="4" t="s">
        <v>107</v>
      </c>
      <c r="C778" s="94"/>
      <c r="E778" s="94"/>
    </row>
    <row r="779" spans="1:5" ht="11.25">
      <c r="A779" s="7" t="s">
        <v>110</v>
      </c>
      <c r="B779" s="4" t="s">
        <v>111</v>
      </c>
      <c r="C779" s="94">
        <v>0</v>
      </c>
      <c r="E779" s="94">
        <v>0</v>
      </c>
    </row>
    <row r="780" spans="1:5" ht="11.25">
      <c r="A780" s="7" t="s">
        <v>112</v>
      </c>
      <c r="B780" s="4" t="s">
        <v>113</v>
      </c>
      <c r="C780" s="94">
        <v>0</v>
      </c>
      <c r="E780" s="94">
        <v>0</v>
      </c>
    </row>
    <row r="781" spans="1:5" ht="11.25">
      <c r="A781" s="7" t="s">
        <v>114</v>
      </c>
      <c r="B781" s="4" t="s">
        <v>115</v>
      </c>
      <c r="C781" s="94">
        <v>0</v>
      </c>
      <c r="E781" s="94">
        <v>0</v>
      </c>
    </row>
    <row r="782" spans="1:8" ht="11.25">
      <c r="A782" s="7" t="s">
        <v>108</v>
      </c>
      <c r="B782" s="4" t="s">
        <v>109</v>
      </c>
      <c r="C782" s="94">
        <f>'[1]Pre2020'!$C$15</f>
        <v>0</v>
      </c>
      <c r="E782" s="94">
        <v>0</v>
      </c>
      <c r="H782" s="4" t="s">
        <v>601</v>
      </c>
    </row>
    <row r="784" spans="2:6" ht="11.25">
      <c r="B784" s="5" t="s">
        <v>266</v>
      </c>
      <c r="C784" s="5"/>
      <c r="D784" s="31">
        <f>SUM(C735:C782)</f>
        <v>0</v>
      </c>
      <c r="F784" s="31">
        <v>0</v>
      </c>
    </row>
    <row r="786" spans="1:4" ht="11.25">
      <c r="A786" s="6" t="s">
        <v>268</v>
      </c>
      <c r="B786" s="6"/>
      <c r="C786" s="6"/>
      <c r="D786" s="6"/>
    </row>
    <row r="788" spans="1:2" ht="11.25">
      <c r="A788" s="7">
        <v>44</v>
      </c>
      <c r="B788" s="4" t="s">
        <v>38</v>
      </c>
    </row>
    <row r="789" spans="1:5" ht="11.25">
      <c r="A789" s="7">
        <v>443</v>
      </c>
      <c r="B789" s="4" t="s">
        <v>44</v>
      </c>
      <c r="C789" s="39">
        <v>0</v>
      </c>
      <c r="E789" s="39">
        <v>0</v>
      </c>
    </row>
    <row r="790" spans="3:5" ht="11.25">
      <c r="C790" s="39"/>
      <c r="E790" s="39"/>
    </row>
    <row r="791" spans="1:3" ht="11.25">
      <c r="A791" s="7">
        <v>46</v>
      </c>
      <c r="B791" s="4" t="s">
        <v>269</v>
      </c>
      <c r="C791" s="39"/>
    </row>
    <row r="792" spans="1:5" ht="11.25">
      <c r="A792" s="7">
        <v>462</v>
      </c>
      <c r="B792" s="4" t="s">
        <v>270</v>
      </c>
      <c r="C792" s="39">
        <v>0</v>
      </c>
      <c r="E792" s="39">
        <v>0</v>
      </c>
    </row>
    <row r="793" ht="11.25">
      <c r="E793" s="39"/>
    </row>
    <row r="794" spans="1:5" ht="11.25">
      <c r="A794" s="7">
        <v>48</v>
      </c>
      <c r="B794" s="4" t="s">
        <v>271</v>
      </c>
      <c r="E794" s="39"/>
    </row>
    <row r="795" spans="1:5" ht="11.25">
      <c r="A795" s="7">
        <v>482</v>
      </c>
      <c r="B795" s="4" t="s">
        <v>376</v>
      </c>
      <c r="C795" s="39">
        <v>0</v>
      </c>
      <c r="E795" s="39">
        <v>0</v>
      </c>
    </row>
    <row r="796" spans="1:5" ht="11.25">
      <c r="A796" s="7">
        <v>489</v>
      </c>
      <c r="B796" s="4" t="s">
        <v>219</v>
      </c>
      <c r="C796" s="39">
        <v>0</v>
      </c>
      <c r="E796" s="39">
        <v>0</v>
      </c>
    </row>
    <row r="798" spans="2:6" ht="11.25">
      <c r="B798" s="5" t="s">
        <v>225</v>
      </c>
      <c r="C798" s="5"/>
      <c r="D798" s="34">
        <f>+C789+C792+C795+C796</f>
        <v>0</v>
      </c>
      <c r="F798" s="13">
        <v>0</v>
      </c>
    </row>
    <row r="800" spans="1:4" ht="11.25">
      <c r="A800" s="6" t="s">
        <v>272</v>
      </c>
      <c r="B800" s="6"/>
      <c r="C800" s="6"/>
      <c r="D800" s="6"/>
    </row>
    <row r="802" spans="1:2" ht="11.25">
      <c r="A802" s="7">
        <v>60</v>
      </c>
      <c r="B802" s="4" t="s">
        <v>303</v>
      </c>
    </row>
    <row r="803" spans="1:6" ht="11.25">
      <c r="A803" s="7">
        <v>600</v>
      </c>
      <c r="B803" s="4" t="s">
        <v>377</v>
      </c>
      <c r="C803" s="38">
        <f>'[3]PARTIDAS PRG'!$D31</f>
        <v>0</v>
      </c>
      <c r="E803" s="32">
        <v>0</v>
      </c>
      <c r="F803" s="1"/>
    </row>
    <row r="804" spans="1:6" ht="11.25">
      <c r="A804" s="7">
        <v>609</v>
      </c>
      <c r="B804" s="4" t="s">
        <v>378</v>
      </c>
      <c r="C804" s="38">
        <f>'[3]PARTIDAS PRG'!$D32</f>
        <v>0</v>
      </c>
      <c r="E804" s="32">
        <v>0</v>
      </c>
      <c r="F804" s="1"/>
    </row>
    <row r="805" spans="1:6" ht="11.25">
      <c r="A805" s="7"/>
      <c r="C805" s="38"/>
      <c r="E805" s="32"/>
      <c r="F805" s="1"/>
    </row>
    <row r="806" spans="1:6" ht="11.25">
      <c r="A806" s="7">
        <v>61</v>
      </c>
      <c r="B806" s="4" t="s">
        <v>380</v>
      </c>
      <c r="C806" s="38"/>
      <c r="E806" s="1"/>
      <c r="F806" s="1"/>
    </row>
    <row r="807" spans="1:6" ht="11.25">
      <c r="A807" s="7">
        <v>610</v>
      </c>
      <c r="B807" s="4" t="s">
        <v>377</v>
      </c>
      <c r="C807" s="38">
        <f>'[3]PARTIDAS PRG'!$D33</f>
        <v>0</v>
      </c>
      <c r="E807" s="32">
        <v>0</v>
      </c>
      <c r="F807" s="1"/>
    </row>
    <row r="808" spans="1:6" ht="11.25">
      <c r="A808" s="7">
        <v>619</v>
      </c>
      <c r="B808" s="4" t="s">
        <v>379</v>
      </c>
      <c r="C808" s="38">
        <f>'[3]PARTIDAS PRG'!$D34</f>
        <v>0</v>
      </c>
      <c r="E808" s="32">
        <v>0</v>
      </c>
      <c r="F808" s="1"/>
    </row>
    <row r="809" spans="1:6" ht="11.25">
      <c r="A809" s="7"/>
      <c r="C809" s="38"/>
      <c r="E809" s="32"/>
      <c r="F809" s="1"/>
    </row>
    <row r="810" spans="1:6" ht="11.25">
      <c r="A810" s="7">
        <v>62</v>
      </c>
      <c r="B810" s="4" t="s">
        <v>304</v>
      </c>
      <c r="C810" s="38"/>
      <c r="E810" s="32"/>
      <c r="F810" s="1"/>
    </row>
    <row r="811" spans="1:6" ht="11.25">
      <c r="A811" s="7">
        <v>621</v>
      </c>
      <c r="B811" s="4" t="s">
        <v>273</v>
      </c>
      <c r="C811" s="38">
        <f>'[3]PARTIDAS PRG'!$D35</f>
        <v>0</v>
      </c>
      <c r="E811" s="32">
        <v>0</v>
      </c>
      <c r="F811" s="1"/>
    </row>
    <row r="812" spans="1:6" ht="11.25">
      <c r="A812" s="7">
        <v>622</v>
      </c>
      <c r="B812" s="4" t="s">
        <v>306</v>
      </c>
      <c r="C812" s="38">
        <f>'[3]PARTIDAS PRG'!$D36</f>
        <v>205478.44</v>
      </c>
      <c r="E812" s="32">
        <v>189701.25</v>
      </c>
      <c r="F812" s="1"/>
    </row>
    <row r="813" spans="1:6" ht="11.25">
      <c r="A813" s="7">
        <v>623</v>
      </c>
      <c r="B813" s="4" t="s">
        <v>41</v>
      </c>
      <c r="C813" s="38">
        <f>'[3]PARTIDAS PRG'!$D37</f>
        <v>0</v>
      </c>
      <c r="E813" s="32">
        <v>0</v>
      </c>
      <c r="F813" s="1"/>
    </row>
    <row r="814" spans="1:6" ht="11.25">
      <c r="A814" s="7">
        <v>624</v>
      </c>
      <c r="B814" s="4" t="s">
        <v>247</v>
      </c>
      <c r="C814" s="38">
        <f>'[3]PARTIDAS PRG'!$D38</f>
        <v>0</v>
      </c>
      <c r="E814" s="32">
        <v>0</v>
      </c>
      <c r="F814" s="1"/>
    </row>
    <row r="815" spans="1:6" ht="11.25">
      <c r="A815" s="7">
        <v>625</v>
      </c>
      <c r="B815" s="4" t="s">
        <v>39</v>
      </c>
      <c r="C815" s="38">
        <f>'[3]PARTIDAS PRG'!$D39</f>
        <v>0</v>
      </c>
      <c r="E815" s="32">
        <v>0</v>
      </c>
      <c r="F815" s="1"/>
    </row>
    <row r="816" spans="1:6" ht="11.25">
      <c r="A816" s="7">
        <v>626</v>
      </c>
      <c r="B816" s="4" t="s">
        <v>248</v>
      </c>
      <c r="C816" s="38">
        <f>'[3]PARTIDAS PRG'!$D40</f>
        <v>0</v>
      </c>
      <c r="E816" s="32">
        <v>0</v>
      </c>
      <c r="F816" s="1"/>
    </row>
    <row r="817" spans="1:6" ht="11.25">
      <c r="A817" s="7">
        <v>627</v>
      </c>
      <c r="B817" s="4" t="s">
        <v>274</v>
      </c>
      <c r="C817" s="38">
        <f>'[3]PARTIDAS PRG'!$D41</f>
        <v>0</v>
      </c>
      <c r="E817" s="32">
        <v>0</v>
      </c>
      <c r="F817" s="1"/>
    </row>
    <row r="818" spans="1:6" ht="11.25">
      <c r="A818" s="7">
        <v>629</v>
      </c>
      <c r="B818" s="4" t="s">
        <v>40</v>
      </c>
      <c r="C818" s="38">
        <f>'[3]PARTIDAS PRG'!$D42</f>
        <v>0</v>
      </c>
      <c r="E818" s="32">
        <v>0</v>
      </c>
      <c r="F818" s="1"/>
    </row>
    <row r="819" spans="1:6" ht="11.25">
      <c r="A819" s="7"/>
      <c r="C819" s="38"/>
      <c r="E819" s="32"/>
      <c r="F819" s="1"/>
    </row>
    <row r="820" spans="1:6" ht="11.25">
      <c r="A820" s="7">
        <v>63</v>
      </c>
      <c r="B820" s="4" t="s">
        <v>275</v>
      </c>
      <c r="C820" s="38"/>
      <c r="E820" s="32"/>
      <c r="F820" s="1"/>
    </row>
    <row r="821" spans="1:6" ht="11.25">
      <c r="A821" s="7">
        <v>631</v>
      </c>
      <c r="B821" s="4" t="s">
        <v>273</v>
      </c>
      <c r="C821" s="38">
        <f>'[3]PARTIDAS PRG'!$D43</f>
        <v>0</v>
      </c>
      <c r="E821" s="32">
        <v>0</v>
      </c>
      <c r="F821" s="1"/>
    </row>
    <row r="822" spans="1:6" ht="11.25">
      <c r="A822" s="7">
        <v>632</v>
      </c>
      <c r="B822" s="4" t="s">
        <v>246</v>
      </c>
      <c r="C822" s="38">
        <f>'[3]PARTIDAS PRG'!$D44</f>
        <v>0</v>
      </c>
      <c r="E822" s="32">
        <v>0</v>
      </c>
      <c r="F822" s="1"/>
    </row>
    <row r="823" spans="1:6" ht="11.25">
      <c r="A823" s="7">
        <v>633</v>
      </c>
      <c r="B823" s="4" t="s">
        <v>41</v>
      </c>
      <c r="C823" s="38">
        <f>'[3]PARTIDAS PRG'!$D45</f>
        <v>0</v>
      </c>
      <c r="E823" s="32">
        <v>0</v>
      </c>
      <c r="F823" s="1"/>
    </row>
    <row r="824" spans="1:6" ht="11.25">
      <c r="A824" s="7">
        <v>634</v>
      </c>
      <c r="B824" s="4" t="s">
        <v>247</v>
      </c>
      <c r="C824" s="38">
        <f>'[3]PARTIDAS PRG'!$D46</f>
        <v>0</v>
      </c>
      <c r="E824" s="32">
        <v>0</v>
      </c>
      <c r="F824" s="1"/>
    </row>
    <row r="825" spans="1:6" ht="11.25">
      <c r="A825" s="7">
        <v>635</v>
      </c>
      <c r="B825" s="4" t="s">
        <v>39</v>
      </c>
      <c r="C825" s="38">
        <f>'[3]PARTIDAS PRG'!$D47</f>
        <v>0</v>
      </c>
      <c r="E825" s="32">
        <v>0</v>
      </c>
      <c r="F825" s="1"/>
    </row>
    <row r="826" spans="1:6" ht="11.25">
      <c r="A826" s="7">
        <v>636</v>
      </c>
      <c r="B826" s="4" t="s">
        <v>248</v>
      </c>
      <c r="C826" s="38">
        <f>'[3]PARTIDAS PRG'!$D48</f>
        <v>0</v>
      </c>
      <c r="E826" s="32">
        <v>0</v>
      </c>
      <c r="F826" s="1"/>
    </row>
    <row r="827" spans="1:6" ht="11.25">
      <c r="A827" s="7">
        <v>637</v>
      </c>
      <c r="B827" s="4" t="s">
        <v>274</v>
      </c>
      <c r="C827" s="38">
        <f>'[3]PARTIDAS PRG'!$D49</f>
        <v>0</v>
      </c>
      <c r="E827" s="32">
        <v>92995.79000000001</v>
      </c>
      <c r="F827" s="1"/>
    </row>
    <row r="828" spans="1:6" ht="11.25">
      <c r="A828" s="7">
        <v>639</v>
      </c>
      <c r="B828" s="4" t="s">
        <v>42</v>
      </c>
      <c r="C828" s="38">
        <f>'[3]PARTIDAS PRG'!$D50</f>
        <v>0</v>
      </c>
      <c r="E828" s="32">
        <v>0</v>
      </c>
      <c r="F828" s="1"/>
    </row>
    <row r="829" spans="1:6" ht="11.25">
      <c r="A829" s="7"/>
      <c r="C829" s="38"/>
      <c r="E829" s="32"/>
      <c r="F829" s="1"/>
    </row>
    <row r="830" spans="1:6" ht="11.25">
      <c r="A830" s="7">
        <v>64</v>
      </c>
      <c r="B830" s="4" t="s">
        <v>381</v>
      </c>
      <c r="C830" s="38"/>
      <c r="E830" s="32"/>
      <c r="F830" s="1"/>
    </row>
    <row r="831" spans="1:6" ht="11.25">
      <c r="A831" s="7">
        <v>640</v>
      </c>
      <c r="B831" s="4" t="s">
        <v>381</v>
      </c>
      <c r="C831" s="38">
        <f>'[3]PARTIDAS PRG'!$D51</f>
        <v>0</v>
      </c>
      <c r="E831" s="32">
        <v>0</v>
      </c>
      <c r="F831" s="1"/>
    </row>
    <row r="832" spans="1:6" ht="11.25">
      <c r="A832" s="7">
        <v>641</v>
      </c>
      <c r="B832" s="4" t="s">
        <v>43</v>
      </c>
      <c r="C832" s="38">
        <f>'[3]PARTIDAS PRG'!$D52</f>
        <v>0</v>
      </c>
      <c r="E832" s="32">
        <v>0</v>
      </c>
      <c r="F832" s="1"/>
    </row>
    <row r="833" spans="1:6" ht="11.25">
      <c r="A833" s="7"/>
      <c r="C833" s="38"/>
      <c r="E833" s="32"/>
      <c r="F833" s="1"/>
    </row>
    <row r="834" spans="1:6" ht="11.25">
      <c r="A834" s="7">
        <v>65</v>
      </c>
      <c r="B834" s="4" t="s">
        <v>484</v>
      </c>
      <c r="C834" s="38"/>
      <c r="E834" s="32"/>
      <c r="F834" s="1"/>
    </row>
    <row r="835" spans="1:6" ht="11.25">
      <c r="A835" s="7" t="s">
        <v>367</v>
      </c>
      <c r="B835" s="4" t="s">
        <v>369</v>
      </c>
      <c r="C835" s="38">
        <f>'[3]PARTIDAS PRG'!$D53</f>
        <v>0</v>
      </c>
      <c r="E835" s="32">
        <v>0</v>
      </c>
      <c r="F835" s="1"/>
    </row>
    <row r="836" spans="1:6" ht="11.25">
      <c r="A836" s="4" t="s">
        <v>368</v>
      </c>
      <c r="B836" s="4" t="s">
        <v>370</v>
      </c>
      <c r="C836" s="38">
        <v>0</v>
      </c>
      <c r="E836" s="32">
        <v>0</v>
      </c>
      <c r="F836" s="1"/>
    </row>
    <row r="837" ht="11.25">
      <c r="E837" s="32"/>
    </row>
    <row r="838" spans="2:6" ht="11.25">
      <c r="B838" s="5" t="s">
        <v>276</v>
      </c>
      <c r="C838" s="5"/>
      <c r="D838" s="31">
        <f>SUM(C803:C836)</f>
        <v>205478.44</v>
      </c>
      <c r="E838" s="32"/>
      <c r="F838" s="13">
        <v>282697.04000000004</v>
      </c>
    </row>
    <row r="839" spans="1:4" ht="11.25">
      <c r="A839" s="6" t="s">
        <v>277</v>
      </c>
      <c r="B839" s="6"/>
      <c r="C839" s="6"/>
      <c r="D839" s="6"/>
    </row>
    <row r="841" spans="1:6" ht="11.25">
      <c r="A841" s="7">
        <v>70</v>
      </c>
      <c r="B841" s="4" t="s">
        <v>305</v>
      </c>
      <c r="F841" s="95"/>
    </row>
    <row r="842" spans="1:6" ht="11.25">
      <c r="A842" s="7">
        <v>700</v>
      </c>
      <c r="B842" s="4" t="s">
        <v>305</v>
      </c>
      <c r="C842" s="37">
        <v>0</v>
      </c>
      <c r="E842" s="37">
        <v>0</v>
      </c>
      <c r="F842" s="95"/>
    </row>
    <row r="843" spans="1:6" ht="11.25">
      <c r="A843" s="7"/>
      <c r="C843" s="37"/>
      <c r="E843" s="37"/>
      <c r="F843" s="95"/>
    </row>
    <row r="844" spans="1:6" ht="11.25">
      <c r="A844" s="7">
        <v>73</v>
      </c>
      <c r="B844" s="4" t="s">
        <v>382</v>
      </c>
      <c r="C844" s="37"/>
      <c r="E844" s="37"/>
      <c r="F844" s="95"/>
    </row>
    <row r="845" spans="1:6" ht="11.25">
      <c r="A845" s="7">
        <v>730</v>
      </c>
      <c r="B845" s="4" t="s">
        <v>383</v>
      </c>
      <c r="C845" s="37">
        <v>0</v>
      </c>
      <c r="E845" s="37">
        <v>0</v>
      </c>
      <c r="F845" s="95"/>
    </row>
    <row r="846" spans="1:6" ht="11.25">
      <c r="A846" s="7"/>
      <c r="C846" s="37"/>
      <c r="E846" s="37"/>
      <c r="F846" s="95"/>
    </row>
    <row r="847" spans="1:6" ht="11.25">
      <c r="A847" s="7">
        <v>74</v>
      </c>
      <c r="B847" s="4" t="s">
        <v>44</v>
      </c>
      <c r="C847" s="37"/>
      <c r="E847" s="37"/>
      <c r="F847" s="95"/>
    </row>
    <row r="848" spans="1:6" ht="11.25">
      <c r="A848" s="7">
        <v>740</v>
      </c>
      <c r="B848" s="4" t="s">
        <v>45</v>
      </c>
      <c r="C848" s="37">
        <v>0</v>
      </c>
      <c r="E848" s="37">
        <v>0</v>
      </c>
      <c r="F848" s="95"/>
    </row>
    <row r="849" spans="1:6" ht="11.25">
      <c r="A849" s="7"/>
      <c r="C849" s="37"/>
      <c r="E849" s="37"/>
      <c r="F849" s="95"/>
    </row>
    <row r="850" spans="1:6" ht="11.25">
      <c r="A850" s="7">
        <v>75</v>
      </c>
      <c r="B850" s="4" t="s">
        <v>278</v>
      </c>
      <c r="C850" s="37"/>
      <c r="E850" s="37"/>
      <c r="F850" s="95"/>
    </row>
    <row r="851" spans="1:6" ht="11.25">
      <c r="A851" s="7">
        <v>750</v>
      </c>
      <c r="B851" s="4" t="s">
        <v>46</v>
      </c>
      <c r="C851" s="37">
        <v>0</v>
      </c>
      <c r="E851" s="37">
        <v>0</v>
      </c>
      <c r="F851" s="95"/>
    </row>
    <row r="852" spans="1:6" ht="11.25">
      <c r="A852" s="7"/>
      <c r="C852" s="37"/>
      <c r="E852" s="37"/>
      <c r="F852" s="95"/>
    </row>
    <row r="853" spans="1:6" ht="11.25">
      <c r="A853" s="7">
        <v>76</v>
      </c>
      <c r="B853" s="4" t="s">
        <v>269</v>
      </c>
      <c r="C853" s="37"/>
      <c r="E853" s="37"/>
      <c r="F853" s="95"/>
    </row>
    <row r="854" spans="1:6" ht="11.25">
      <c r="A854" s="7">
        <v>762</v>
      </c>
      <c r="B854" s="4" t="s">
        <v>270</v>
      </c>
      <c r="C854" s="37">
        <v>0</v>
      </c>
      <c r="E854" s="37">
        <v>0</v>
      </c>
      <c r="F854" s="95"/>
    </row>
    <row r="855" spans="1:6" ht="11.25">
      <c r="A855" s="7"/>
      <c r="C855" s="37"/>
      <c r="E855" s="37"/>
      <c r="F855" s="95"/>
    </row>
    <row r="856" spans="1:6" ht="11.25">
      <c r="A856" s="7">
        <v>77</v>
      </c>
      <c r="B856" s="4" t="s">
        <v>296</v>
      </c>
      <c r="C856" s="37"/>
      <c r="E856" s="37"/>
      <c r="F856" s="95"/>
    </row>
    <row r="857" spans="1:6" ht="11.25">
      <c r="A857" s="7">
        <v>770</v>
      </c>
      <c r="B857" s="4" t="s">
        <v>385</v>
      </c>
      <c r="C857" s="37">
        <v>0</v>
      </c>
      <c r="E857" s="37">
        <v>0</v>
      </c>
      <c r="F857" s="95"/>
    </row>
    <row r="858" spans="1:6" ht="11.25">
      <c r="A858" s="7"/>
      <c r="C858" s="37"/>
      <c r="E858" s="37"/>
      <c r="F858" s="95"/>
    </row>
    <row r="859" spans="1:6" ht="11.25">
      <c r="A859" s="7">
        <v>78</v>
      </c>
      <c r="B859" s="4" t="s">
        <v>297</v>
      </c>
      <c r="C859" s="37"/>
      <c r="E859" s="37"/>
      <c r="F859" s="95"/>
    </row>
    <row r="860" spans="1:5" ht="11.25">
      <c r="A860" s="7">
        <v>789</v>
      </c>
      <c r="B860" s="4" t="s">
        <v>386</v>
      </c>
      <c r="C860" s="37">
        <v>0</v>
      </c>
      <c r="E860" s="37">
        <v>0</v>
      </c>
    </row>
    <row r="861" spans="2:6" ht="11.25">
      <c r="B861" s="5" t="s">
        <v>232</v>
      </c>
      <c r="C861" s="5"/>
      <c r="D861" s="34">
        <f>+C860+C857+C854+C851+C848+C845+C842</f>
        <v>0</v>
      </c>
      <c r="F861" s="31">
        <v>0</v>
      </c>
    </row>
    <row r="864" spans="2:6" ht="11.25">
      <c r="B864" s="5" t="s">
        <v>49</v>
      </c>
      <c r="C864" s="5"/>
      <c r="D864" s="13">
        <f>+D861+D838+D798+D784</f>
        <v>205478.44</v>
      </c>
      <c r="F864" s="13">
        <v>282697.04000000004</v>
      </c>
    </row>
    <row r="866" ht="11.25">
      <c r="A866" s="6" t="s">
        <v>209</v>
      </c>
    </row>
    <row r="867" ht="11.25">
      <c r="A867" s="6"/>
    </row>
    <row r="868" ht="11.25">
      <c r="A868" s="6" t="s">
        <v>245</v>
      </c>
    </row>
    <row r="870" spans="1:5" ht="11.25">
      <c r="A870" s="7">
        <v>20</v>
      </c>
      <c r="B870" s="4" t="s">
        <v>146</v>
      </c>
      <c r="E870" s="32"/>
    </row>
    <row r="871" spans="1:5" ht="11.25">
      <c r="A871" s="7">
        <v>200</v>
      </c>
      <c r="B871" s="4" t="s">
        <v>387</v>
      </c>
      <c r="C871" s="32">
        <v>0</v>
      </c>
      <c r="E871" s="32">
        <v>0</v>
      </c>
    </row>
    <row r="872" spans="1:5" ht="11.25">
      <c r="A872" s="7">
        <v>202</v>
      </c>
      <c r="B872" s="4" t="s">
        <v>388</v>
      </c>
      <c r="C872" s="32">
        <v>0</v>
      </c>
      <c r="E872" s="32">
        <v>0</v>
      </c>
    </row>
    <row r="873" spans="1:5" ht="11.25">
      <c r="A873" s="7">
        <v>203</v>
      </c>
      <c r="B873" s="4" t="s">
        <v>389</v>
      </c>
      <c r="C873" s="32">
        <v>0</v>
      </c>
      <c r="E873" s="32">
        <v>0</v>
      </c>
    </row>
    <row r="874" spans="1:5" ht="11.25">
      <c r="A874" s="7">
        <v>204</v>
      </c>
      <c r="B874" s="4" t="s">
        <v>390</v>
      </c>
      <c r="C874" s="32">
        <v>0</v>
      </c>
      <c r="E874" s="32">
        <v>0</v>
      </c>
    </row>
    <row r="875" spans="1:5" ht="11.25">
      <c r="A875" s="7">
        <v>205</v>
      </c>
      <c r="B875" s="4" t="s">
        <v>391</v>
      </c>
      <c r="C875" s="32">
        <v>0</v>
      </c>
      <c r="E875" s="32">
        <v>0</v>
      </c>
    </row>
    <row r="876" spans="1:5" ht="11.25">
      <c r="A876" s="7">
        <v>206</v>
      </c>
      <c r="B876" s="4" t="s">
        <v>392</v>
      </c>
      <c r="C876" s="32">
        <v>0</v>
      </c>
      <c r="E876" s="32">
        <v>0</v>
      </c>
    </row>
    <row r="877" spans="1:5" ht="11.25">
      <c r="A877" s="7">
        <v>208</v>
      </c>
      <c r="B877" s="4" t="s">
        <v>393</v>
      </c>
      <c r="C877" s="32">
        <v>0</v>
      </c>
      <c r="E877" s="32">
        <v>0</v>
      </c>
    </row>
    <row r="878" spans="1:5" ht="11.25">
      <c r="A878" s="7">
        <v>209</v>
      </c>
      <c r="B878" s="4" t="s">
        <v>96</v>
      </c>
      <c r="C878" s="32">
        <v>0</v>
      </c>
      <c r="E878" s="32">
        <v>0</v>
      </c>
    </row>
    <row r="879" spans="1:5" ht="11.25">
      <c r="A879" s="7"/>
      <c r="C879" s="32"/>
      <c r="E879" s="32"/>
    </row>
    <row r="880" spans="1:5" ht="11.25">
      <c r="A880" s="7">
        <v>21</v>
      </c>
      <c r="B880" s="4" t="s">
        <v>249</v>
      </c>
      <c r="C880" s="32"/>
      <c r="E880" s="32"/>
    </row>
    <row r="881" spans="1:5" ht="11.25">
      <c r="A881" s="7">
        <v>210</v>
      </c>
      <c r="B881" s="4" t="s">
        <v>394</v>
      </c>
      <c r="C881" s="32">
        <v>0</v>
      </c>
      <c r="E881" s="32">
        <v>0</v>
      </c>
    </row>
    <row r="882" spans="1:5" ht="11.25">
      <c r="A882" s="7">
        <v>212</v>
      </c>
      <c r="B882" s="4" t="s">
        <v>395</v>
      </c>
      <c r="C882" s="32">
        <v>0</v>
      </c>
      <c r="E882" s="32">
        <v>0</v>
      </c>
    </row>
    <row r="883" spans="1:5" ht="11.25">
      <c r="A883" s="7">
        <v>213</v>
      </c>
      <c r="B883" s="4" t="s">
        <v>396</v>
      </c>
      <c r="C883" s="32">
        <v>0</v>
      </c>
      <c r="E883" s="32">
        <v>0</v>
      </c>
    </row>
    <row r="884" spans="1:5" ht="11.25">
      <c r="A884" s="7">
        <v>214</v>
      </c>
      <c r="B884" s="4" t="s">
        <v>397</v>
      </c>
      <c r="C884" s="32">
        <v>0</v>
      </c>
      <c r="E884" s="32">
        <v>0</v>
      </c>
    </row>
    <row r="885" spans="1:5" ht="11.25">
      <c r="A885" s="7">
        <v>215</v>
      </c>
      <c r="B885" s="4" t="s">
        <v>398</v>
      </c>
      <c r="C885" s="32">
        <v>0</v>
      </c>
      <c r="E885" s="32">
        <v>0</v>
      </c>
    </row>
    <row r="886" spans="1:5" ht="11.25">
      <c r="A886" s="7">
        <v>216</v>
      </c>
      <c r="B886" s="4" t="s">
        <v>399</v>
      </c>
      <c r="C886" s="32">
        <v>0</v>
      </c>
      <c r="E886" s="32">
        <v>0</v>
      </c>
    </row>
    <row r="887" spans="1:5" ht="11.25">
      <c r="A887" s="7">
        <v>219</v>
      </c>
      <c r="B887" s="4" t="s">
        <v>400</v>
      </c>
      <c r="C887" s="32">
        <v>0</v>
      </c>
      <c r="E887" s="32">
        <v>0</v>
      </c>
    </row>
    <row r="888" spans="3:5" ht="11.25">
      <c r="C888" s="32"/>
      <c r="E888" s="32"/>
    </row>
    <row r="889" spans="1:5" ht="11.25">
      <c r="A889" s="7">
        <v>22</v>
      </c>
      <c r="B889" s="4" t="s">
        <v>250</v>
      </c>
      <c r="C889" s="32"/>
      <c r="E889" s="32"/>
    </row>
    <row r="890" spans="1:5" ht="11.25">
      <c r="A890" s="7">
        <v>220</v>
      </c>
      <c r="B890" s="4" t="s">
        <v>251</v>
      </c>
      <c r="C890" s="32"/>
      <c r="E890" s="32"/>
    </row>
    <row r="891" spans="1:5" ht="11.25">
      <c r="A891" s="7" t="s">
        <v>342</v>
      </c>
      <c r="B891" s="4" t="s">
        <v>345</v>
      </c>
      <c r="C891" s="32">
        <v>0</v>
      </c>
      <c r="E891" s="32">
        <v>0</v>
      </c>
    </row>
    <row r="892" spans="1:5" ht="11.25">
      <c r="A892" s="7" t="s">
        <v>343</v>
      </c>
      <c r="B892" s="4" t="s">
        <v>346</v>
      </c>
      <c r="C892" s="32">
        <v>0</v>
      </c>
      <c r="E892" s="32">
        <v>0</v>
      </c>
    </row>
    <row r="893" spans="1:5" ht="11.25">
      <c r="A893" s="7" t="s">
        <v>252</v>
      </c>
      <c r="B893" s="4" t="s">
        <v>347</v>
      </c>
      <c r="C893" s="32">
        <v>0</v>
      </c>
      <c r="E893" s="32">
        <v>0</v>
      </c>
    </row>
    <row r="894" spans="1:5" ht="11.25">
      <c r="A894" s="7">
        <v>221</v>
      </c>
      <c r="B894" s="4" t="s">
        <v>253</v>
      </c>
      <c r="C894" s="32"/>
      <c r="E894" s="32"/>
    </row>
    <row r="895" spans="1:5" ht="11.25">
      <c r="A895" s="7" t="s">
        <v>36</v>
      </c>
      <c r="B895" s="4" t="s">
        <v>350</v>
      </c>
      <c r="C895" s="32">
        <v>0</v>
      </c>
      <c r="E895" s="32">
        <v>0</v>
      </c>
    </row>
    <row r="896" spans="1:5" ht="11.25">
      <c r="A896" s="7" t="s">
        <v>254</v>
      </c>
      <c r="B896" s="4" t="s">
        <v>351</v>
      </c>
      <c r="C896" s="32">
        <v>0</v>
      </c>
      <c r="E896" s="32">
        <v>0</v>
      </c>
    </row>
    <row r="897" spans="1:5" ht="11.25">
      <c r="A897" s="7" t="s">
        <v>255</v>
      </c>
      <c r="B897" s="4" t="s">
        <v>372</v>
      </c>
      <c r="C897" s="32">
        <v>0</v>
      </c>
      <c r="E897" s="32">
        <v>0</v>
      </c>
    </row>
    <row r="898" spans="1:5" ht="11.25">
      <c r="A898" s="7" t="s">
        <v>97</v>
      </c>
      <c r="B898" s="4" t="s">
        <v>98</v>
      </c>
      <c r="C898" s="32">
        <v>0</v>
      </c>
      <c r="E898" s="32">
        <v>0</v>
      </c>
    </row>
    <row r="899" spans="1:5" ht="11.25">
      <c r="A899" s="7" t="s">
        <v>256</v>
      </c>
      <c r="B899" s="4" t="s">
        <v>373</v>
      </c>
      <c r="C899" s="32">
        <v>0</v>
      </c>
      <c r="E899" s="32">
        <v>0</v>
      </c>
    </row>
    <row r="900" spans="1:5" ht="11.25">
      <c r="A900" s="7" t="s">
        <v>348</v>
      </c>
      <c r="B900" s="4" t="s">
        <v>99</v>
      </c>
      <c r="C900" s="32">
        <v>0</v>
      </c>
      <c r="E900" s="32">
        <v>0</v>
      </c>
    </row>
    <row r="901" spans="1:5" ht="11.25">
      <c r="A901" s="7" t="s">
        <v>356</v>
      </c>
      <c r="B901" s="4" t="s">
        <v>357</v>
      </c>
      <c r="C901" s="32">
        <v>0</v>
      </c>
      <c r="E901" s="32">
        <v>0</v>
      </c>
    </row>
    <row r="902" spans="1:5" ht="11.25">
      <c r="A902" s="7" t="s">
        <v>349</v>
      </c>
      <c r="B902" s="4" t="s">
        <v>374</v>
      </c>
      <c r="C902" s="32">
        <v>0</v>
      </c>
      <c r="E902" s="32">
        <v>0</v>
      </c>
    </row>
    <row r="903" spans="1:5" ht="11.25">
      <c r="A903" s="7">
        <v>222</v>
      </c>
      <c r="B903" s="4" t="s">
        <v>257</v>
      </c>
      <c r="C903" s="32"/>
      <c r="E903" s="32"/>
    </row>
    <row r="904" spans="1:5" ht="11.25">
      <c r="A904" s="7" t="s">
        <v>401</v>
      </c>
      <c r="B904" s="4" t="s">
        <v>100</v>
      </c>
      <c r="C904" s="32">
        <v>0</v>
      </c>
      <c r="E904" s="32">
        <v>0</v>
      </c>
    </row>
    <row r="905" spans="1:5" ht="11.25">
      <c r="A905" s="7" t="s">
        <v>183</v>
      </c>
      <c r="B905" s="4" t="s">
        <v>258</v>
      </c>
      <c r="C905" s="32">
        <v>0</v>
      </c>
      <c r="E905" s="32">
        <v>0</v>
      </c>
    </row>
    <row r="906" spans="1:5" ht="11.25">
      <c r="A906" s="7" t="s">
        <v>184</v>
      </c>
      <c r="B906" s="4" t="s">
        <v>259</v>
      </c>
      <c r="C906" s="32">
        <v>0</v>
      </c>
      <c r="E906" s="32">
        <v>0</v>
      </c>
    </row>
    <row r="907" spans="1:5" ht="11.25">
      <c r="A907" s="7">
        <v>225</v>
      </c>
      <c r="B907" s="4" t="s">
        <v>260</v>
      </c>
      <c r="C907" s="32"/>
      <c r="E907" s="32"/>
    </row>
    <row r="908" spans="1:5" ht="11.25">
      <c r="A908" s="7" t="s">
        <v>101</v>
      </c>
      <c r="B908" s="4" t="s">
        <v>106</v>
      </c>
      <c r="C908" s="32">
        <v>0</v>
      </c>
      <c r="E908" s="32">
        <v>0</v>
      </c>
    </row>
    <row r="909" spans="1:5" ht="11.25">
      <c r="A909" s="7" t="s">
        <v>102</v>
      </c>
      <c r="B909" s="4" t="s">
        <v>103</v>
      </c>
      <c r="C909" s="32">
        <v>0</v>
      </c>
      <c r="E909" s="32">
        <v>0</v>
      </c>
    </row>
    <row r="910" spans="1:5" ht="11.25">
      <c r="A910" s="7" t="s">
        <v>104</v>
      </c>
      <c r="B910" s="4" t="s">
        <v>105</v>
      </c>
      <c r="C910" s="32">
        <v>0</v>
      </c>
      <c r="E910" s="32">
        <v>0</v>
      </c>
    </row>
    <row r="911" spans="1:5" ht="11.25">
      <c r="A911" s="7" t="s">
        <v>94</v>
      </c>
      <c r="B911" s="4" t="s">
        <v>362</v>
      </c>
      <c r="C911" s="32">
        <v>0</v>
      </c>
      <c r="E911" s="32">
        <v>0</v>
      </c>
    </row>
    <row r="912" spans="1:5" ht="11.25">
      <c r="A912" s="7">
        <v>227</v>
      </c>
      <c r="B912" s="4" t="s">
        <v>107</v>
      </c>
      <c r="C912" s="32"/>
      <c r="E912" s="32"/>
    </row>
    <row r="913" spans="1:5" ht="11.25">
      <c r="A913" s="7" t="s">
        <v>110</v>
      </c>
      <c r="B913" s="4" t="s">
        <v>111</v>
      </c>
      <c r="C913" s="32">
        <v>0</v>
      </c>
      <c r="E913" s="32">
        <v>0</v>
      </c>
    </row>
    <row r="914" spans="1:5" ht="11.25">
      <c r="A914" s="7" t="s">
        <v>112</v>
      </c>
      <c r="B914" s="4" t="s">
        <v>113</v>
      </c>
      <c r="C914" s="32">
        <v>0</v>
      </c>
      <c r="E914" s="32">
        <v>0</v>
      </c>
    </row>
    <row r="915" spans="1:5" ht="11.25">
      <c r="A915" s="7" t="s">
        <v>114</v>
      </c>
      <c r="B915" s="4" t="s">
        <v>115</v>
      </c>
      <c r="C915" s="32">
        <v>0</v>
      </c>
      <c r="E915" s="32">
        <v>0</v>
      </c>
    </row>
    <row r="916" spans="1:8" ht="11.25">
      <c r="A916" s="7" t="s">
        <v>108</v>
      </c>
      <c r="B916" s="4" t="s">
        <v>109</v>
      </c>
      <c r="C916" s="32">
        <f>+'[1]Pre2020'!$C$26</f>
        <v>0</v>
      </c>
      <c r="E916" s="32">
        <v>0</v>
      </c>
      <c r="H916" s="4" t="s">
        <v>601</v>
      </c>
    </row>
    <row r="918" spans="2:6" ht="11.25">
      <c r="B918" s="5" t="s">
        <v>266</v>
      </c>
      <c r="C918" s="5"/>
      <c r="D918" s="31">
        <f>SUM(C870:C916)</f>
        <v>0</v>
      </c>
      <c r="F918" s="31">
        <v>0</v>
      </c>
    </row>
    <row r="920" spans="1:4" ht="11.25">
      <c r="A920" s="6" t="s">
        <v>268</v>
      </c>
      <c r="B920" s="6"/>
      <c r="C920" s="6"/>
      <c r="D920" s="6"/>
    </row>
    <row r="922" spans="1:5" ht="11.25">
      <c r="A922" s="7">
        <v>44</v>
      </c>
      <c r="B922" s="4" t="s">
        <v>38</v>
      </c>
      <c r="E922" s="32"/>
    </row>
    <row r="923" spans="1:5" ht="11.25">
      <c r="A923" s="7">
        <v>443</v>
      </c>
      <c r="B923" s="4" t="s">
        <v>44</v>
      </c>
      <c r="C923" s="32">
        <v>0</v>
      </c>
      <c r="E923" s="32">
        <v>0</v>
      </c>
    </row>
    <row r="924" spans="3:5" ht="11.25">
      <c r="C924" s="32"/>
      <c r="E924" s="32"/>
    </row>
    <row r="925" spans="1:5" ht="11.25">
      <c r="A925" s="7">
        <v>46</v>
      </c>
      <c r="B925" s="4" t="s">
        <v>269</v>
      </c>
      <c r="C925" s="32"/>
      <c r="E925" s="32"/>
    </row>
    <row r="926" spans="1:5" ht="11.25">
      <c r="A926" s="7">
        <v>462</v>
      </c>
      <c r="B926" s="4" t="s">
        <v>270</v>
      </c>
      <c r="C926" s="32">
        <v>0</v>
      </c>
      <c r="E926" s="32">
        <v>0</v>
      </c>
    </row>
    <row r="927" spans="3:5" ht="11.25">
      <c r="C927" s="32"/>
      <c r="E927" s="32"/>
    </row>
    <row r="928" spans="1:5" ht="11.25">
      <c r="A928" s="7">
        <v>48</v>
      </c>
      <c r="B928" s="4" t="s">
        <v>271</v>
      </c>
      <c r="C928" s="32"/>
      <c r="E928" s="32"/>
    </row>
    <row r="929" spans="1:5" ht="11.25">
      <c r="A929" s="7">
        <v>482</v>
      </c>
      <c r="B929" s="4" t="s">
        <v>376</v>
      </c>
      <c r="C929" s="32">
        <v>0</v>
      </c>
      <c r="E929" s="32">
        <v>0</v>
      </c>
    </row>
    <row r="930" spans="1:5" ht="11.25">
      <c r="A930" s="7">
        <v>489</v>
      </c>
      <c r="B930" s="4" t="s">
        <v>219</v>
      </c>
      <c r="C930" s="32">
        <v>0</v>
      </c>
      <c r="E930" s="32">
        <v>0</v>
      </c>
    </row>
    <row r="931" spans="3:5" ht="11.25">
      <c r="C931" s="32"/>
      <c r="E931" s="32"/>
    </row>
    <row r="932" spans="2:6" ht="11.25">
      <c r="B932" s="5" t="s">
        <v>225</v>
      </c>
      <c r="C932" s="11"/>
      <c r="D932" s="13">
        <f>SUM(C923:C930)</f>
        <v>0</v>
      </c>
      <c r="F932" s="13">
        <v>0</v>
      </c>
    </row>
    <row r="934" spans="1:4" ht="11.25">
      <c r="A934" s="6" t="s">
        <v>272</v>
      </c>
      <c r="B934" s="6"/>
      <c r="C934" s="6"/>
      <c r="D934" s="6"/>
    </row>
    <row r="936" spans="1:2" ht="11.25">
      <c r="A936" s="7">
        <v>60</v>
      </c>
      <c r="B936" s="4" t="s">
        <v>303</v>
      </c>
    </row>
    <row r="937" spans="1:5" ht="11.25">
      <c r="A937" s="7">
        <v>600</v>
      </c>
      <c r="B937" s="4" t="s">
        <v>377</v>
      </c>
      <c r="C937" s="32">
        <f>'[3]PARTIDAS PRG'!$D54</f>
        <v>0</v>
      </c>
      <c r="E937" s="32">
        <v>0</v>
      </c>
    </row>
    <row r="938" spans="1:5" ht="11.25">
      <c r="A938" s="7">
        <v>609</v>
      </c>
      <c r="B938" s="4" t="s">
        <v>378</v>
      </c>
      <c r="C938" s="32">
        <f>'[3]PARTIDAS PRG'!$D55</f>
        <v>0</v>
      </c>
      <c r="E938" s="32">
        <v>0</v>
      </c>
    </row>
    <row r="939" spans="1:5" ht="11.25">
      <c r="A939" s="7"/>
      <c r="C939" s="32"/>
      <c r="E939" s="32"/>
    </row>
    <row r="940" spans="1:5" ht="11.25">
      <c r="A940" s="7">
        <v>61</v>
      </c>
      <c r="B940" s="4" t="s">
        <v>380</v>
      </c>
      <c r="C940" s="32"/>
      <c r="E940" s="32"/>
    </row>
    <row r="941" spans="1:5" ht="11.25">
      <c r="A941" s="7">
        <v>610</v>
      </c>
      <c r="B941" s="4" t="s">
        <v>377</v>
      </c>
      <c r="C941" s="32">
        <f>'[3]PARTIDAS PRG'!$D56</f>
        <v>0</v>
      </c>
      <c r="E941" s="32">
        <v>0</v>
      </c>
    </row>
    <row r="942" spans="1:5" ht="11.25">
      <c r="A942" s="7">
        <v>619</v>
      </c>
      <c r="B942" s="4" t="s">
        <v>379</v>
      </c>
      <c r="C942" s="32">
        <f>'[3]PARTIDAS PRG'!$D57</f>
        <v>0</v>
      </c>
      <c r="E942" s="32">
        <v>0</v>
      </c>
    </row>
    <row r="943" spans="1:5" ht="11.25">
      <c r="A943" s="7"/>
      <c r="C943" s="32"/>
      <c r="E943" s="32"/>
    </row>
    <row r="944" spans="1:5" ht="11.25">
      <c r="A944" s="7">
        <v>62</v>
      </c>
      <c r="B944" s="4" t="s">
        <v>304</v>
      </c>
      <c r="C944" s="32"/>
      <c r="E944" s="32"/>
    </row>
    <row r="945" spans="1:5" ht="11.25">
      <c r="A945" s="7">
        <v>621</v>
      </c>
      <c r="B945" s="4" t="s">
        <v>273</v>
      </c>
      <c r="C945" s="32">
        <f>'[3]PARTIDAS PRG'!$D58</f>
        <v>0</v>
      </c>
      <c r="E945" s="32">
        <v>0</v>
      </c>
    </row>
    <row r="946" spans="1:5" ht="11.25">
      <c r="A946" s="7">
        <v>622</v>
      </c>
      <c r="B946" s="4" t="s">
        <v>306</v>
      </c>
      <c r="C946" s="32">
        <f>'[3]PARTIDAS PRG'!$D59</f>
        <v>100000</v>
      </c>
      <c r="E946" s="32">
        <v>1884162.84</v>
      </c>
    </row>
    <row r="947" spans="1:5" ht="11.25">
      <c r="A947" s="7">
        <v>623</v>
      </c>
      <c r="B947" s="4" t="s">
        <v>41</v>
      </c>
      <c r="C947" s="32">
        <f>'[3]PARTIDAS PRG'!$D60</f>
        <v>0</v>
      </c>
      <c r="E947" s="32">
        <v>0</v>
      </c>
    </row>
    <row r="948" spans="1:5" ht="11.25">
      <c r="A948" s="7">
        <v>624</v>
      </c>
      <c r="B948" s="4" t="s">
        <v>247</v>
      </c>
      <c r="C948" s="32">
        <f>'[3]PARTIDAS PRG'!$D61</f>
        <v>0</v>
      </c>
      <c r="E948" s="32">
        <v>0</v>
      </c>
    </row>
    <row r="949" spans="1:5" ht="11.25">
      <c r="A949" s="7">
        <v>625</v>
      </c>
      <c r="B949" s="4" t="s">
        <v>39</v>
      </c>
      <c r="C949" s="32">
        <f>'[3]PARTIDAS PRG'!$D62</f>
        <v>0</v>
      </c>
      <c r="E949" s="32">
        <v>0</v>
      </c>
    </row>
    <row r="950" spans="1:5" ht="11.25">
      <c r="A950" s="7">
        <v>626</v>
      </c>
      <c r="B950" s="4" t="s">
        <v>248</v>
      </c>
      <c r="C950" s="32">
        <f>'[3]PARTIDAS PRG'!$D63</f>
        <v>0</v>
      </c>
      <c r="E950" s="32">
        <v>0</v>
      </c>
    </row>
    <row r="951" spans="1:5" ht="11.25">
      <c r="A951" s="7">
        <v>627</v>
      </c>
      <c r="B951" s="4" t="s">
        <v>274</v>
      </c>
      <c r="C951" s="32">
        <f>'[3]PARTIDAS PRG'!$D64</f>
        <v>0</v>
      </c>
      <c r="E951" s="32">
        <v>0</v>
      </c>
    </row>
    <row r="952" spans="1:5" ht="11.25">
      <c r="A952" s="7">
        <v>629</v>
      </c>
      <c r="B952" s="4" t="s">
        <v>40</v>
      </c>
      <c r="C952" s="32">
        <f>'[3]PARTIDAS PRG'!$D65</f>
        <v>0</v>
      </c>
      <c r="E952" s="32">
        <v>0</v>
      </c>
    </row>
    <row r="953" spans="1:5" ht="11.25">
      <c r="A953" s="7"/>
      <c r="C953" s="32"/>
      <c r="E953" s="32"/>
    </row>
    <row r="954" spans="1:5" ht="11.25">
      <c r="A954" s="7">
        <v>63</v>
      </c>
      <c r="B954" s="4" t="s">
        <v>275</v>
      </c>
      <c r="C954" s="32"/>
      <c r="E954" s="32"/>
    </row>
    <row r="955" spans="1:5" ht="11.25">
      <c r="A955" s="7">
        <v>631</v>
      </c>
      <c r="B955" s="4" t="s">
        <v>273</v>
      </c>
      <c r="C955" s="32">
        <f>'[3]PARTIDAS PRG'!$D66</f>
        <v>0</v>
      </c>
      <c r="E955" s="32">
        <v>0</v>
      </c>
    </row>
    <row r="956" spans="1:5" ht="11.25">
      <c r="A956" s="7">
        <v>632</v>
      </c>
      <c r="B956" s="4" t="s">
        <v>246</v>
      </c>
      <c r="C956" s="32">
        <f>'[3]PARTIDAS PRG'!$D67</f>
        <v>22804.699999999997</v>
      </c>
      <c r="E956" s="32">
        <v>0</v>
      </c>
    </row>
    <row r="957" spans="1:5" ht="11.25">
      <c r="A957" s="7">
        <v>633</v>
      </c>
      <c r="B957" s="4" t="s">
        <v>41</v>
      </c>
      <c r="C957" s="32">
        <f>'[3]PARTIDAS PRG'!$D68</f>
        <v>0</v>
      </c>
      <c r="E957" s="32">
        <v>0</v>
      </c>
    </row>
    <row r="958" spans="1:5" ht="11.25">
      <c r="A958" s="7">
        <v>634</v>
      </c>
      <c r="B958" s="4" t="s">
        <v>247</v>
      </c>
      <c r="C958" s="32">
        <f>'[3]PARTIDAS PRG'!$D69</f>
        <v>0</v>
      </c>
      <c r="E958" s="32">
        <v>0</v>
      </c>
    </row>
    <row r="959" spans="1:5" ht="11.25">
      <c r="A959" s="7">
        <v>635</v>
      </c>
      <c r="B959" s="4" t="s">
        <v>39</v>
      </c>
      <c r="C959" s="32">
        <f>'[3]PARTIDAS PRG'!$D70</f>
        <v>0</v>
      </c>
      <c r="E959" s="32">
        <v>0</v>
      </c>
    </row>
    <row r="960" spans="1:5" ht="11.25">
      <c r="A960" s="7">
        <v>636</v>
      </c>
      <c r="B960" s="4" t="s">
        <v>248</v>
      </c>
      <c r="C960" s="32">
        <f>'[3]PARTIDAS PRG'!$D71</f>
        <v>0</v>
      </c>
      <c r="E960" s="32">
        <v>0</v>
      </c>
    </row>
    <row r="961" spans="1:5" ht="11.25">
      <c r="A961" s="7">
        <v>637</v>
      </c>
      <c r="B961" s="4" t="s">
        <v>274</v>
      </c>
      <c r="C961" s="32">
        <f>'[3]PARTIDAS PRG'!$D72</f>
        <v>0</v>
      </c>
      <c r="E961" s="32">
        <v>0</v>
      </c>
    </row>
    <row r="962" spans="1:5" ht="11.25">
      <c r="A962" s="7">
        <v>639</v>
      </c>
      <c r="B962" s="4" t="s">
        <v>42</v>
      </c>
      <c r="C962" s="32">
        <f>'[3]PARTIDAS PRG'!$D73</f>
        <v>0</v>
      </c>
      <c r="E962" s="32">
        <v>0</v>
      </c>
    </row>
    <row r="963" spans="1:5" ht="11.25">
      <c r="A963" s="7"/>
      <c r="C963" s="32"/>
      <c r="E963" s="32"/>
    </row>
    <row r="964" spans="1:5" ht="11.25">
      <c r="A964" s="7">
        <v>64</v>
      </c>
      <c r="B964" s="4" t="s">
        <v>381</v>
      </c>
      <c r="C964" s="32"/>
      <c r="E964" s="32"/>
    </row>
    <row r="965" spans="1:5" ht="11.25">
      <c r="A965" s="7">
        <v>640</v>
      </c>
      <c r="B965" s="4" t="s">
        <v>381</v>
      </c>
      <c r="C965" s="32">
        <f>'[3]PARTIDAS PRG'!$D74</f>
        <v>0</v>
      </c>
      <c r="E965" s="32">
        <v>0</v>
      </c>
    </row>
    <row r="966" spans="1:5" ht="11.25">
      <c r="A966" s="7">
        <v>641</v>
      </c>
      <c r="B966" s="4" t="s">
        <v>43</v>
      </c>
      <c r="C966" s="32">
        <f>'[3]PARTIDAS PRG'!$D75</f>
        <v>0</v>
      </c>
      <c r="E966" s="32">
        <v>0</v>
      </c>
    </row>
    <row r="967" spans="1:5" ht="11.25">
      <c r="A967" s="7"/>
      <c r="C967" s="32"/>
      <c r="E967" s="32"/>
    </row>
    <row r="968" spans="1:5" ht="11.25">
      <c r="A968" s="7">
        <v>65</v>
      </c>
      <c r="B968" s="4" t="s">
        <v>484</v>
      </c>
      <c r="C968" s="32"/>
      <c r="E968" s="32"/>
    </row>
    <row r="969" spans="1:5" ht="11.25">
      <c r="A969" s="7" t="s">
        <v>367</v>
      </c>
      <c r="B969" s="4" t="s">
        <v>369</v>
      </c>
      <c r="C969" s="32">
        <f>'[3]PARTIDAS PRG'!$D76</f>
        <v>0</v>
      </c>
      <c r="E969" s="32">
        <v>0</v>
      </c>
    </row>
    <row r="970" spans="1:5" ht="11.25">
      <c r="A970" s="4" t="s">
        <v>368</v>
      </c>
      <c r="B970" s="4" t="s">
        <v>370</v>
      </c>
      <c r="C970" s="32">
        <v>0</v>
      </c>
      <c r="E970" s="32">
        <v>0</v>
      </c>
    </row>
    <row r="972" spans="2:6" ht="11.25">
      <c r="B972" s="5" t="s">
        <v>276</v>
      </c>
      <c r="C972" s="5"/>
      <c r="D972" s="31">
        <f>SUM(C937:C970)</f>
        <v>122804.7</v>
      </c>
      <c r="F972" s="31">
        <v>1884162.84</v>
      </c>
    </row>
    <row r="973" spans="1:4" ht="11.25">
      <c r="A973" s="6" t="s">
        <v>277</v>
      </c>
      <c r="B973" s="6"/>
      <c r="C973" s="6"/>
      <c r="D973" s="6"/>
    </row>
    <row r="975" spans="1:2" ht="11.25">
      <c r="A975" s="7">
        <v>70</v>
      </c>
      <c r="B975" s="4" t="s">
        <v>305</v>
      </c>
    </row>
    <row r="976" spans="1:5" ht="11.25">
      <c r="A976" s="7">
        <v>700</v>
      </c>
      <c r="B976" s="4" t="s">
        <v>305</v>
      </c>
      <c r="C976" s="32">
        <v>0</v>
      </c>
      <c r="E976" s="32">
        <v>0</v>
      </c>
    </row>
    <row r="977" spans="1:5" ht="11.25">
      <c r="A977" s="7"/>
      <c r="C977" s="32"/>
      <c r="E977" s="32"/>
    </row>
    <row r="978" spans="1:5" ht="11.25">
      <c r="A978" s="7">
        <v>73</v>
      </c>
      <c r="B978" s="4" t="s">
        <v>382</v>
      </c>
      <c r="C978" s="32"/>
      <c r="E978" s="32"/>
    </row>
    <row r="979" spans="1:5" ht="11.25">
      <c r="A979" s="7">
        <v>730</v>
      </c>
      <c r="B979" s="4" t="s">
        <v>383</v>
      </c>
      <c r="C979" s="32">
        <v>0</v>
      </c>
      <c r="E979" s="32">
        <v>0</v>
      </c>
    </row>
    <row r="980" spans="1:5" ht="11.25">
      <c r="A980" s="7"/>
      <c r="C980" s="32"/>
      <c r="E980" s="32"/>
    </row>
    <row r="981" spans="1:5" ht="11.25">
      <c r="A981" s="7">
        <v>74</v>
      </c>
      <c r="B981" s="4" t="s">
        <v>44</v>
      </c>
      <c r="C981" s="32"/>
      <c r="E981" s="32"/>
    </row>
    <row r="982" spans="1:5" ht="11.25">
      <c r="A982" s="7">
        <v>740</v>
      </c>
      <c r="B982" s="4" t="s">
        <v>45</v>
      </c>
      <c r="C982" s="32">
        <v>0</v>
      </c>
      <c r="E982" s="32">
        <v>0</v>
      </c>
    </row>
    <row r="983" spans="1:5" ht="11.25">
      <c r="A983" s="7"/>
      <c r="C983" s="32"/>
      <c r="E983" s="32"/>
    </row>
    <row r="984" spans="1:5" ht="11.25">
      <c r="A984" s="7">
        <v>75</v>
      </c>
      <c r="B984" s="4" t="s">
        <v>278</v>
      </c>
      <c r="C984" s="32"/>
      <c r="E984" s="32"/>
    </row>
    <row r="985" spans="1:5" ht="11.25">
      <c r="A985" s="7">
        <v>750</v>
      </c>
      <c r="B985" s="4" t="s">
        <v>46</v>
      </c>
      <c r="C985" s="32">
        <v>0</v>
      </c>
      <c r="E985" s="32">
        <v>0</v>
      </c>
    </row>
    <row r="986" spans="1:5" ht="11.25">
      <c r="A986" s="7"/>
      <c r="C986" s="32"/>
      <c r="E986" s="32"/>
    </row>
    <row r="987" spans="1:5" ht="11.25">
      <c r="A987" s="7">
        <v>76</v>
      </c>
      <c r="B987" s="4" t="s">
        <v>269</v>
      </c>
      <c r="C987" s="32"/>
      <c r="E987" s="32"/>
    </row>
    <row r="988" spans="1:5" ht="11.25">
      <c r="A988" s="7">
        <v>762</v>
      </c>
      <c r="B988" s="4" t="s">
        <v>270</v>
      </c>
      <c r="C988" s="32">
        <v>0</v>
      </c>
      <c r="E988" s="32">
        <v>0</v>
      </c>
    </row>
    <row r="989" spans="1:5" ht="11.25">
      <c r="A989" s="7"/>
      <c r="C989" s="32"/>
      <c r="E989" s="32"/>
    </row>
    <row r="990" spans="1:5" ht="11.25">
      <c r="A990" s="7">
        <v>77</v>
      </c>
      <c r="B990" s="4" t="s">
        <v>296</v>
      </c>
      <c r="C990" s="32"/>
      <c r="E990" s="32"/>
    </row>
    <row r="991" spans="1:5" ht="11.25">
      <c r="A991" s="7">
        <v>770</v>
      </c>
      <c r="B991" s="4" t="s">
        <v>385</v>
      </c>
      <c r="C991" s="32">
        <v>0</v>
      </c>
      <c r="E991" s="32">
        <v>0</v>
      </c>
    </row>
    <row r="992" spans="1:5" ht="11.25">
      <c r="A992" s="7"/>
      <c r="C992" s="32"/>
      <c r="E992" s="32"/>
    </row>
    <row r="993" spans="1:5" ht="11.25">
      <c r="A993" s="7">
        <v>78</v>
      </c>
      <c r="B993" s="4" t="s">
        <v>297</v>
      </c>
      <c r="C993" s="32"/>
      <c r="E993" s="32"/>
    </row>
    <row r="994" spans="1:5" ht="11.25">
      <c r="A994" s="7">
        <v>789</v>
      </c>
      <c r="B994" s="4" t="s">
        <v>386</v>
      </c>
      <c r="C994" s="32">
        <v>0</v>
      </c>
      <c r="E994" s="32">
        <v>0</v>
      </c>
    </row>
    <row r="996" spans="2:6" ht="11.25">
      <c r="B996" s="5" t="s">
        <v>232</v>
      </c>
      <c r="C996" s="5"/>
      <c r="D996" s="31">
        <f>SUM(C976:C994)</f>
        <v>0</v>
      </c>
      <c r="F996" s="13">
        <v>0</v>
      </c>
    </row>
    <row r="998" spans="2:6" ht="11.25">
      <c r="B998" s="5" t="s">
        <v>280</v>
      </c>
      <c r="C998" s="5"/>
      <c r="D998" s="31">
        <f>+D996+D972+D932+D918</f>
        <v>122804.7</v>
      </c>
      <c r="F998" s="35">
        <v>1884162.84</v>
      </c>
    </row>
    <row r="1000" ht="11.25">
      <c r="A1000" s="6" t="s">
        <v>281</v>
      </c>
    </row>
    <row r="1001" ht="11.25">
      <c r="A1001" s="6"/>
    </row>
    <row r="1002" ht="11.25">
      <c r="A1002" s="6" t="s">
        <v>245</v>
      </c>
    </row>
    <row r="1004" spans="1:2" ht="11.25">
      <c r="A1004" s="7">
        <v>20</v>
      </c>
      <c r="B1004" s="4" t="s">
        <v>146</v>
      </c>
    </row>
    <row r="1005" spans="1:5" ht="11.25">
      <c r="A1005" s="7">
        <v>200</v>
      </c>
      <c r="B1005" s="4" t="s">
        <v>387</v>
      </c>
      <c r="C1005" s="32">
        <v>0</v>
      </c>
      <c r="E1005" s="32">
        <v>0</v>
      </c>
    </row>
    <row r="1006" spans="1:5" ht="11.25">
      <c r="A1006" s="7">
        <v>202</v>
      </c>
      <c r="B1006" s="4" t="s">
        <v>388</v>
      </c>
      <c r="C1006" s="32">
        <v>0</v>
      </c>
      <c r="E1006" s="32">
        <v>0</v>
      </c>
    </row>
    <row r="1007" spans="1:5" ht="11.25">
      <c r="A1007" s="7">
        <v>203</v>
      </c>
      <c r="B1007" s="4" t="s">
        <v>389</v>
      </c>
      <c r="C1007" s="32">
        <v>0</v>
      </c>
      <c r="E1007" s="32">
        <v>0</v>
      </c>
    </row>
    <row r="1008" spans="1:5" ht="11.25">
      <c r="A1008" s="7">
        <v>204</v>
      </c>
      <c r="B1008" s="4" t="s">
        <v>390</v>
      </c>
      <c r="C1008" s="32">
        <v>0</v>
      </c>
      <c r="E1008" s="32">
        <v>0</v>
      </c>
    </row>
    <row r="1009" spans="1:5" ht="11.25">
      <c r="A1009" s="7">
        <v>205</v>
      </c>
      <c r="B1009" s="4" t="s">
        <v>391</v>
      </c>
      <c r="C1009" s="32">
        <v>0</v>
      </c>
      <c r="E1009" s="32">
        <v>0</v>
      </c>
    </row>
    <row r="1010" spans="1:5" ht="11.25">
      <c r="A1010" s="7">
        <v>206</v>
      </c>
      <c r="B1010" s="4" t="s">
        <v>392</v>
      </c>
      <c r="C1010" s="32">
        <v>0</v>
      </c>
      <c r="E1010" s="32">
        <v>0</v>
      </c>
    </row>
    <row r="1011" spans="1:5" ht="11.25">
      <c r="A1011" s="7">
        <v>208</v>
      </c>
      <c r="B1011" s="4" t="s">
        <v>393</v>
      </c>
      <c r="C1011" s="32">
        <v>0</v>
      </c>
      <c r="E1011" s="32">
        <v>0</v>
      </c>
    </row>
    <row r="1012" spans="1:5" ht="11.25">
      <c r="A1012" s="7">
        <v>209</v>
      </c>
      <c r="B1012" s="4" t="s">
        <v>96</v>
      </c>
      <c r="C1012" s="32">
        <v>0</v>
      </c>
      <c r="E1012" s="32">
        <v>0</v>
      </c>
    </row>
    <row r="1013" spans="1:5" ht="11.25">
      <c r="A1013" s="7"/>
      <c r="C1013" s="32"/>
      <c r="E1013" s="32"/>
    </row>
    <row r="1014" spans="1:5" ht="11.25">
      <c r="A1014" s="7">
        <v>21</v>
      </c>
      <c r="B1014" s="4" t="s">
        <v>249</v>
      </c>
      <c r="C1014" s="32"/>
      <c r="E1014" s="32"/>
    </row>
    <row r="1015" spans="1:5" ht="11.25">
      <c r="A1015" s="7">
        <v>210</v>
      </c>
      <c r="B1015" s="4" t="s">
        <v>394</v>
      </c>
      <c r="C1015" s="32">
        <v>0</v>
      </c>
      <c r="E1015" s="32">
        <v>0</v>
      </c>
    </row>
    <row r="1016" spans="1:5" ht="11.25">
      <c r="A1016" s="7">
        <v>212</v>
      </c>
      <c r="B1016" s="4" t="s">
        <v>395</v>
      </c>
      <c r="C1016" s="32">
        <v>0</v>
      </c>
      <c r="E1016" s="32">
        <v>0</v>
      </c>
    </row>
    <row r="1017" spans="1:5" ht="11.25">
      <c r="A1017" s="7">
        <v>213</v>
      </c>
      <c r="B1017" s="4" t="s">
        <v>396</v>
      </c>
      <c r="C1017" s="32">
        <v>0</v>
      </c>
      <c r="E1017" s="32">
        <v>0</v>
      </c>
    </row>
    <row r="1018" spans="1:5" ht="11.25">
      <c r="A1018" s="7">
        <v>214</v>
      </c>
      <c r="B1018" s="4" t="s">
        <v>397</v>
      </c>
      <c r="C1018" s="32">
        <v>0</v>
      </c>
      <c r="E1018" s="32">
        <v>0</v>
      </c>
    </row>
    <row r="1019" spans="1:5" ht="11.25">
      <c r="A1019" s="7">
        <v>215</v>
      </c>
      <c r="B1019" s="4" t="s">
        <v>398</v>
      </c>
      <c r="C1019" s="32">
        <v>0</v>
      </c>
      <c r="E1019" s="32">
        <v>0</v>
      </c>
    </row>
    <row r="1020" spans="1:5" ht="11.25">
      <c r="A1020" s="7">
        <v>216</v>
      </c>
      <c r="B1020" s="4" t="s">
        <v>399</v>
      </c>
      <c r="C1020" s="32">
        <v>0</v>
      </c>
      <c r="E1020" s="32">
        <v>0</v>
      </c>
    </row>
    <row r="1021" spans="1:5" ht="11.25">
      <c r="A1021" s="7">
        <v>219</v>
      </c>
      <c r="B1021" s="4" t="s">
        <v>400</v>
      </c>
      <c r="C1021" s="32">
        <v>0</v>
      </c>
      <c r="E1021" s="32">
        <v>0</v>
      </c>
    </row>
    <row r="1022" spans="3:5" ht="11.25">
      <c r="C1022" s="32"/>
      <c r="E1022" s="32"/>
    </row>
    <row r="1023" spans="1:5" ht="11.25">
      <c r="A1023" s="7">
        <v>22</v>
      </c>
      <c r="B1023" s="4" t="s">
        <v>250</v>
      </c>
      <c r="C1023" s="32"/>
      <c r="E1023" s="32"/>
    </row>
    <row r="1024" spans="1:5" ht="11.25">
      <c r="A1024" s="7">
        <v>220</v>
      </c>
      <c r="B1024" s="4" t="s">
        <v>251</v>
      </c>
      <c r="C1024" s="32"/>
      <c r="E1024" s="32"/>
    </row>
    <row r="1025" spans="1:5" ht="11.25">
      <c r="A1025" s="7" t="s">
        <v>342</v>
      </c>
      <c r="B1025" s="4" t="s">
        <v>345</v>
      </c>
      <c r="C1025" s="32">
        <v>0</v>
      </c>
      <c r="E1025" s="32">
        <v>0</v>
      </c>
    </row>
    <row r="1026" spans="1:5" ht="11.25">
      <c r="A1026" s="7" t="s">
        <v>343</v>
      </c>
      <c r="B1026" s="4" t="s">
        <v>346</v>
      </c>
      <c r="C1026" s="32">
        <v>0</v>
      </c>
      <c r="E1026" s="32">
        <v>0</v>
      </c>
    </row>
    <row r="1027" spans="1:5" ht="11.25">
      <c r="A1027" s="7" t="s">
        <v>252</v>
      </c>
      <c r="B1027" s="4" t="s">
        <v>347</v>
      </c>
      <c r="C1027" s="32">
        <v>0</v>
      </c>
      <c r="E1027" s="32">
        <v>0</v>
      </c>
    </row>
    <row r="1028" spans="1:5" ht="11.25">
      <c r="A1028" s="7">
        <v>221</v>
      </c>
      <c r="B1028" s="4" t="s">
        <v>253</v>
      </c>
      <c r="C1028" s="32"/>
      <c r="E1028" s="32"/>
    </row>
    <row r="1029" spans="1:5" ht="11.25">
      <c r="A1029" s="7" t="s">
        <v>36</v>
      </c>
      <c r="B1029" s="4" t="s">
        <v>350</v>
      </c>
      <c r="C1029" s="32">
        <v>0</v>
      </c>
      <c r="E1029" s="32">
        <v>0</v>
      </c>
    </row>
    <row r="1030" spans="1:5" ht="11.25">
      <c r="A1030" s="7" t="s">
        <v>254</v>
      </c>
      <c r="B1030" s="4" t="s">
        <v>351</v>
      </c>
      <c r="C1030" s="32">
        <v>0</v>
      </c>
      <c r="E1030" s="32">
        <v>0</v>
      </c>
    </row>
    <row r="1031" spans="1:5" ht="11.25">
      <c r="A1031" s="7" t="s">
        <v>255</v>
      </c>
      <c r="B1031" s="4" t="s">
        <v>372</v>
      </c>
      <c r="C1031" s="32">
        <v>0</v>
      </c>
      <c r="E1031" s="32">
        <v>0</v>
      </c>
    </row>
    <row r="1032" spans="1:5" ht="11.25">
      <c r="A1032" s="7" t="s">
        <v>97</v>
      </c>
      <c r="B1032" s="4" t="s">
        <v>98</v>
      </c>
      <c r="C1032" s="32">
        <v>0</v>
      </c>
      <c r="E1032" s="32">
        <v>0</v>
      </c>
    </row>
    <row r="1033" spans="1:5" ht="11.25">
      <c r="A1033" s="7" t="s">
        <v>256</v>
      </c>
      <c r="B1033" s="4" t="s">
        <v>373</v>
      </c>
      <c r="C1033" s="32">
        <v>0</v>
      </c>
      <c r="E1033" s="32">
        <v>0</v>
      </c>
    </row>
    <row r="1034" spans="1:5" ht="11.25">
      <c r="A1034" s="7" t="s">
        <v>348</v>
      </c>
      <c r="B1034" s="4" t="s">
        <v>99</v>
      </c>
      <c r="C1034" s="32">
        <v>0</v>
      </c>
      <c r="E1034" s="32">
        <v>0</v>
      </c>
    </row>
    <row r="1035" spans="1:5" ht="11.25">
      <c r="A1035" s="7" t="s">
        <v>356</v>
      </c>
      <c r="B1035" s="4" t="s">
        <v>357</v>
      </c>
      <c r="C1035" s="32">
        <v>0</v>
      </c>
      <c r="E1035" s="32">
        <v>0</v>
      </c>
    </row>
    <row r="1036" spans="1:5" ht="11.25">
      <c r="A1036" s="7" t="s">
        <v>349</v>
      </c>
      <c r="B1036" s="4" t="s">
        <v>374</v>
      </c>
      <c r="C1036" s="32">
        <v>0</v>
      </c>
      <c r="E1036" s="32">
        <v>0</v>
      </c>
    </row>
    <row r="1037" spans="1:5" ht="11.25">
      <c r="A1037" s="7">
        <v>222</v>
      </c>
      <c r="B1037" s="4" t="s">
        <v>257</v>
      </c>
      <c r="C1037" s="32"/>
      <c r="E1037" s="32"/>
    </row>
    <row r="1038" spans="1:5" ht="11.25">
      <c r="A1038" s="7" t="s">
        <v>401</v>
      </c>
      <c r="B1038" s="4" t="s">
        <v>100</v>
      </c>
      <c r="C1038" s="32">
        <v>0</v>
      </c>
      <c r="E1038" s="32">
        <v>0</v>
      </c>
    </row>
    <row r="1039" spans="1:5" ht="11.25">
      <c r="A1039" s="7" t="s">
        <v>183</v>
      </c>
      <c r="B1039" s="4" t="s">
        <v>258</v>
      </c>
      <c r="C1039" s="32">
        <v>0</v>
      </c>
      <c r="E1039" s="32">
        <v>0</v>
      </c>
    </row>
    <row r="1040" spans="1:5" ht="11.25">
      <c r="A1040" s="7" t="s">
        <v>184</v>
      </c>
      <c r="B1040" s="4" t="s">
        <v>259</v>
      </c>
      <c r="C1040" s="32">
        <v>0</v>
      </c>
      <c r="E1040" s="32">
        <v>0</v>
      </c>
    </row>
    <row r="1041" spans="1:5" ht="11.25">
      <c r="A1041" s="7">
        <v>225</v>
      </c>
      <c r="B1041" s="4" t="s">
        <v>260</v>
      </c>
      <c r="C1041" s="32"/>
      <c r="E1041" s="32"/>
    </row>
    <row r="1042" spans="1:5" ht="11.25">
      <c r="A1042" s="7" t="s">
        <v>101</v>
      </c>
      <c r="B1042" s="4" t="s">
        <v>106</v>
      </c>
      <c r="C1042" s="32">
        <v>0</v>
      </c>
      <c r="E1042" s="32">
        <v>0</v>
      </c>
    </row>
    <row r="1043" spans="1:5" ht="11.25">
      <c r="A1043" s="7" t="s">
        <v>102</v>
      </c>
      <c r="B1043" s="4" t="s">
        <v>103</v>
      </c>
      <c r="C1043" s="32">
        <v>0</v>
      </c>
      <c r="E1043" s="32">
        <v>0</v>
      </c>
    </row>
    <row r="1044" spans="1:5" ht="11.25">
      <c r="A1044" s="7" t="s">
        <v>104</v>
      </c>
      <c r="B1044" s="4" t="s">
        <v>105</v>
      </c>
      <c r="C1044" s="32">
        <v>0</v>
      </c>
      <c r="E1044" s="32">
        <v>0</v>
      </c>
    </row>
    <row r="1045" spans="1:5" ht="11.25">
      <c r="A1045" s="7" t="s">
        <v>94</v>
      </c>
      <c r="B1045" s="4" t="s">
        <v>362</v>
      </c>
      <c r="C1045" s="32">
        <v>0</v>
      </c>
      <c r="E1045" s="32">
        <v>0</v>
      </c>
    </row>
    <row r="1046" spans="1:5" ht="11.25">
      <c r="A1046" s="7">
        <v>227</v>
      </c>
      <c r="B1046" s="4" t="s">
        <v>107</v>
      </c>
      <c r="C1046" s="32"/>
      <c r="E1046" s="32"/>
    </row>
    <row r="1047" spans="1:5" ht="11.25">
      <c r="A1047" s="7" t="s">
        <v>110</v>
      </c>
      <c r="B1047" s="4" t="s">
        <v>111</v>
      </c>
      <c r="C1047" s="32">
        <v>0</v>
      </c>
      <c r="E1047" s="32">
        <v>0</v>
      </c>
    </row>
    <row r="1048" spans="1:5" ht="11.25">
      <c r="A1048" s="7" t="s">
        <v>112</v>
      </c>
      <c r="B1048" s="4" t="s">
        <v>113</v>
      </c>
      <c r="C1048" s="32">
        <v>0</v>
      </c>
      <c r="E1048" s="32">
        <v>0</v>
      </c>
    </row>
    <row r="1049" spans="1:5" ht="11.25">
      <c r="A1049" s="7" t="s">
        <v>114</v>
      </c>
      <c r="B1049" s="4" t="s">
        <v>115</v>
      </c>
      <c r="C1049" s="32">
        <v>0</v>
      </c>
      <c r="E1049" s="32">
        <v>0</v>
      </c>
    </row>
    <row r="1050" spans="1:8" ht="11.25">
      <c r="A1050" s="7" t="s">
        <v>108</v>
      </c>
      <c r="B1050" s="4" t="s">
        <v>109</v>
      </c>
      <c r="C1050" s="32">
        <f>'[1]Pre2020'!$C$37</f>
        <v>14470.58</v>
      </c>
      <c r="E1050" s="32">
        <v>0</v>
      </c>
      <c r="H1050" s="4" t="s">
        <v>601</v>
      </c>
    </row>
    <row r="1052" spans="2:6" ht="11.25">
      <c r="B1052" s="5" t="s">
        <v>266</v>
      </c>
      <c r="C1052" s="5"/>
      <c r="D1052" s="13">
        <f>SUM(C1004:C1050)</f>
        <v>14470.58</v>
      </c>
      <c r="F1052" s="13">
        <v>0</v>
      </c>
    </row>
    <row r="1054" spans="1:4" ht="11.25">
      <c r="A1054" s="6" t="s">
        <v>268</v>
      </c>
      <c r="B1054" s="6"/>
      <c r="C1054" s="6"/>
      <c r="D1054" s="6"/>
    </row>
    <row r="1056" spans="1:5" ht="11.25">
      <c r="A1056" s="7">
        <v>44</v>
      </c>
      <c r="B1056" s="4" t="s">
        <v>38</v>
      </c>
      <c r="E1056" s="32"/>
    </row>
    <row r="1057" spans="1:5" ht="11.25">
      <c r="A1057" s="7">
        <v>443</v>
      </c>
      <c r="B1057" s="4" t="s">
        <v>44</v>
      </c>
      <c r="C1057" s="32">
        <v>0</v>
      </c>
      <c r="E1057" s="32">
        <v>0</v>
      </c>
    </row>
    <row r="1058" spans="3:5" ht="11.25">
      <c r="C1058" s="32"/>
      <c r="E1058" s="32"/>
    </row>
    <row r="1059" spans="1:5" ht="11.25">
      <c r="A1059" s="7">
        <v>46</v>
      </c>
      <c r="B1059" s="4" t="s">
        <v>269</v>
      </c>
      <c r="C1059" s="32"/>
      <c r="E1059" s="32"/>
    </row>
    <row r="1060" spans="1:5" ht="11.25">
      <c r="A1060" s="7">
        <v>462</v>
      </c>
      <c r="B1060" s="4" t="s">
        <v>270</v>
      </c>
      <c r="C1060" s="32">
        <v>0</v>
      </c>
      <c r="E1060" s="32">
        <v>0</v>
      </c>
    </row>
    <row r="1061" spans="3:5" ht="11.25">
      <c r="C1061" s="32"/>
      <c r="E1061" s="32"/>
    </row>
    <row r="1062" spans="1:5" ht="11.25">
      <c r="A1062" s="7">
        <v>48</v>
      </c>
      <c r="B1062" s="4" t="s">
        <v>271</v>
      </c>
      <c r="C1062" s="32"/>
      <c r="E1062" s="32"/>
    </row>
    <row r="1063" spans="1:5" ht="11.25">
      <c r="A1063" s="7">
        <v>482</v>
      </c>
      <c r="B1063" s="4" t="s">
        <v>376</v>
      </c>
      <c r="C1063" s="32">
        <v>0</v>
      </c>
      <c r="E1063" s="32">
        <v>0</v>
      </c>
    </row>
    <row r="1064" spans="1:5" ht="11.25">
      <c r="A1064" s="7">
        <v>489</v>
      </c>
      <c r="B1064" s="4" t="s">
        <v>219</v>
      </c>
      <c r="C1064" s="32">
        <v>0</v>
      </c>
      <c r="E1064" s="32">
        <v>0</v>
      </c>
    </row>
    <row r="1065" ht="11.25">
      <c r="C1065" s="11"/>
    </row>
    <row r="1066" spans="2:6" ht="11.25">
      <c r="B1066" s="5" t="s">
        <v>225</v>
      </c>
      <c r="C1066" s="11"/>
      <c r="D1066" s="13">
        <f>SUM(C1057:C1064)</f>
        <v>0</v>
      </c>
      <c r="F1066" s="13">
        <v>0</v>
      </c>
    </row>
    <row r="1068" spans="1:4" ht="11.25">
      <c r="A1068" s="6" t="s">
        <v>272</v>
      </c>
      <c r="B1068" s="6"/>
      <c r="C1068" s="6"/>
      <c r="D1068" s="6"/>
    </row>
    <row r="1070" spans="1:2" ht="11.25">
      <c r="A1070" s="7">
        <v>60</v>
      </c>
      <c r="B1070" s="4" t="s">
        <v>303</v>
      </c>
    </row>
    <row r="1071" spans="1:5" ht="11.25">
      <c r="A1071" s="7">
        <v>600</v>
      </c>
      <c r="B1071" s="4" t="s">
        <v>377</v>
      </c>
      <c r="C1071" s="32">
        <f>'[3]PARTIDAS PRG'!$D77</f>
        <v>0</v>
      </c>
      <c r="E1071" s="32">
        <v>0</v>
      </c>
    </row>
    <row r="1072" spans="1:5" ht="11.25">
      <c r="A1072" s="7">
        <v>609</v>
      </c>
      <c r="B1072" s="4" t="s">
        <v>378</v>
      </c>
      <c r="C1072" s="32">
        <f>'[3]PARTIDAS PRG'!$D78</f>
        <v>0</v>
      </c>
      <c r="E1072" s="32">
        <v>0</v>
      </c>
    </row>
    <row r="1073" spans="1:5" ht="11.25">
      <c r="A1073" s="7"/>
      <c r="C1073" s="32"/>
      <c r="E1073" s="32"/>
    </row>
    <row r="1074" spans="1:5" ht="11.25">
      <c r="A1074" s="7">
        <v>61</v>
      </c>
      <c r="B1074" s="4" t="s">
        <v>380</v>
      </c>
      <c r="C1074" s="32"/>
      <c r="E1074" s="32"/>
    </row>
    <row r="1075" spans="1:5" ht="11.25">
      <c r="A1075" s="7">
        <v>610</v>
      </c>
      <c r="B1075" s="4" t="s">
        <v>377</v>
      </c>
      <c r="C1075" s="32">
        <f>'[3]PARTIDAS PRG'!$D79</f>
        <v>0</v>
      </c>
      <c r="E1075" s="32">
        <v>0</v>
      </c>
    </row>
    <row r="1076" spans="1:5" ht="11.25">
      <c r="A1076" s="7">
        <v>619</v>
      </c>
      <c r="B1076" s="4" t="s">
        <v>379</v>
      </c>
      <c r="C1076" s="32">
        <f>'[3]PARTIDAS PRG'!$D80</f>
        <v>0</v>
      </c>
      <c r="E1076" s="32">
        <v>0</v>
      </c>
    </row>
    <row r="1077" spans="1:5" ht="11.25">
      <c r="A1077" s="7"/>
      <c r="C1077" s="32"/>
      <c r="E1077" s="32"/>
    </row>
    <row r="1078" spans="1:5" ht="11.25">
      <c r="A1078" s="7">
        <v>62</v>
      </c>
      <c r="B1078" s="4" t="s">
        <v>304</v>
      </c>
      <c r="C1078" s="32"/>
      <c r="E1078" s="32"/>
    </row>
    <row r="1079" spans="1:5" ht="11.25">
      <c r="A1079" s="7">
        <v>621</v>
      </c>
      <c r="B1079" s="4" t="s">
        <v>273</v>
      </c>
      <c r="C1079" s="32">
        <f>'[3]PARTIDAS PRG'!$D81</f>
        <v>0</v>
      </c>
      <c r="E1079" s="32">
        <v>0</v>
      </c>
    </row>
    <row r="1080" spans="1:5" ht="11.25">
      <c r="A1080" s="7">
        <v>622</v>
      </c>
      <c r="B1080" s="4" t="s">
        <v>246</v>
      </c>
      <c r="C1080" s="32">
        <f>'[3]PARTIDAS PRG'!$D82</f>
        <v>500000</v>
      </c>
      <c r="E1080" s="32">
        <v>2844477.3899999997</v>
      </c>
    </row>
    <row r="1081" spans="1:5" ht="11.25">
      <c r="A1081" s="7">
        <v>623</v>
      </c>
      <c r="B1081" s="4" t="s">
        <v>41</v>
      </c>
      <c r="C1081" s="32">
        <f>'[3]PARTIDAS PRG'!$D83</f>
        <v>0</v>
      </c>
      <c r="E1081" s="32">
        <v>0</v>
      </c>
    </row>
    <row r="1082" spans="1:5" ht="11.25">
      <c r="A1082" s="7">
        <v>624</v>
      </c>
      <c r="B1082" s="4" t="s">
        <v>247</v>
      </c>
      <c r="C1082" s="32">
        <f>'[3]PARTIDAS PRG'!$D84</f>
        <v>0</v>
      </c>
      <c r="E1082" s="32">
        <v>0</v>
      </c>
    </row>
    <row r="1083" spans="1:5" ht="11.25">
      <c r="A1083" s="7">
        <v>625</v>
      </c>
      <c r="B1083" s="4" t="s">
        <v>39</v>
      </c>
      <c r="C1083" s="32">
        <f>'[3]PARTIDAS PRG'!$D85</f>
        <v>0</v>
      </c>
      <c r="E1083" s="32">
        <v>0</v>
      </c>
    </row>
    <row r="1084" spans="1:5" ht="11.25">
      <c r="A1084" s="7">
        <v>626</v>
      </c>
      <c r="B1084" s="4" t="s">
        <v>248</v>
      </c>
      <c r="C1084" s="32">
        <f>'[3]PARTIDAS PRG'!$D86</f>
        <v>0</v>
      </c>
      <c r="E1084" s="32">
        <v>0</v>
      </c>
    </row>
    <row r="1085" spans="1:5" ht="11.25">
      <c r="A1085" s="7">
        <v>627</v>
      </c>
      <c r="B1085" s="4" t="s">
        <v>274</v>
      </c>
      <c r="C1085" s="32">
        <f>'[3]PARTIDAS PRG'!$D87</f>
        <v>0</v>
      </c>
      <c r="E1085" s="32">
        <v>0</v>
      </c>
    </row>
    <row r="1086" spans="1:5" ht="11.25">
      <c r="A1086" s="7">
        <v>629</v>
      </c>
      <c r="B1086" s="4" t="s">
        <v>40</v>
      </c>
      <c r="C1086" s="32">
        <f>'[3]PARTIDAS PRG'!$D88</f>
        <v>0</v>
      </c>
      <c r="E1086" s="32">
        <v>0</v>
      </c>
    </row>
    <row r="1087" spans="1:5" ht="11.25">
      <c r="A1087" s="7"/>
      <c r="C1087" s="32"/>
      <c r="E1087" s="32"/>
    </row>
    <row r="1088" spans="1:5" ht="11.25">
      <c r="A1088" s="7">
        <v>63</v>
      </c>
      <c r="B1088" s="4" t="s">
        <v>275</v>
      </c>
      <c r="C1088" s="32"/>
      <c r="E1088" s="32"/>
    </row>
    <row r="1089" spans="1:5" ht="11.25">
      <c r="A1089" s="7">
        <v>631</v>
      </c>
      <c r="B1089" s="4" t="s">
        <v>273</v>
      </c>
      <c r="C1089" s="32">
        <f>'[3]PARTIDAS PRG'!$D89</f>
        <v>0</v>
      </c>
      <c r="E1089" s="32">
        <v>0</v>
      </c>
    </row>
    <row r="1090" spans="1:5" ht="11.25">
      <c r="A1090" s="7">
        <v>632</v>
      </c>
      <c r="B1090" s="4" t="s">
        <v>246</v>
      </c>
      <c r="C1090" s="32">
        <f>'[3]PARTIDAS PRG'!$D90</f>
        <v>0</v>
      </c>
      <c r="E1090" s="32">
        <v>0</v>
      </c>
    </row>
    <row r="1091" spans="1:5" ht="11.25">
      <c r="A1091" s="7">
        <v>633</v>
      </c>
      <c r="B1091" s="4" t="s">
        <v>41</v>
      </c>
      <c r="C1091" s="32">
        <f>'[3]PARTIDAS PRG'!$D91</f>
        <v>0</v>
      </c>
      <c r="E1091" s="32">
        <v>0</v>
      </c>
    </row>
    <row r="1092" spans="1:5" ht="11.25">
      <c r="A1092" s="7">
        <v>634</v>
      </c>
      <c r="B1092" s="4" t="s">
        <v>247</v>
      </c>
      <c r="C1092" s="32">
        <f>'[3]PARTIDAS PRG'!$D92</f>
        <v>0</v>
      </c>
      <c r="E1092" s="32">
        <v>0</v>
      </c>
    </row>
    <row r="1093" spans="1:5" ht="11.25">
      <c r="A1093" s="7">
        <v>635</v>
      </c>
      <c r="B1093" s="4" t="s">
        <v>39</v>
      </c>
      <c r="C1093" s="32">
        <f>'[3]PARTIDAS PRG'!$D93</f>
        <v>0</v>
      </c>
      <c r="E1093" s="32">
        <v>0</v>
      </c>
    </row>
    <row r="1094" spans="1:5" ht="11.25">
      <c r="A1094" s="7">
        <v>636</v>
      </c>
      <c r="B1094" s="4" t="s">
        <v>248</v>
      </c>
      <c r="C1094" s="32">
        <f>'[3]PARTIDAS PRG'!$D94</f>
        <v>0</v>
      </c>
      <c r="E1094" s="32">
        <v>0</v>
      </c>
    </row>
    <row r="1095" spans="1:5" ht="11.25">
      <c r="A1095" s="7">
        <v>637</v>
      </c>
      <c r="B1095" s="4" t="s">
        <v>274</v>
      </c>
      <c r="C1095" s="32">
        <f>'[3]PARTIDAS PRG'!$D95</f>
        <v>0</v>
      </c>
      <c r="E1095" s="32">
        <v>0</v>
      </c>
    </row>
    <row r="1096" spans="1:5" ht="11.25">
      <c r="A1096" s="7">
        <v>639</v>
      </c>
      <c r="B1096" s="4" t="s">
        <v>42</v>
      </c>
      <c r="C1096" s="32">
        <f>'[3]PARTIDAS PRG'!$D96</f>
        <v>0</v>
      </c>
      <c r="E1096" s="32">
        <v>0</v>
      </c>
    </row>
    <row r="1097" spans="1:5" ht="11.25">
      <c r="A1097" s="7"/>
      <c r="C1097" s="32"/>
      <c r="E1097" s="32"/>
    </row>
    <row r="1098" spans="1:5" ht="11.25">
      <c r="A1098" s="7">
        <v>64</v>
      </c>
      <c r="B1098" s="4" t="s">
        <v>381</v>
      </c>
      <c r="C1098" s="32"/>
      <c r="E1098" s="32"/>
    </row>
    <row r="1099" spans="1:5" ht="11.25">
      <c r="A1099" s="7">
        <v>640</v>
      </c>
      <c r="B1099" s="4" t="s">
        <v>381</v>
      </c>
      <c r="C1099" s="32">
        <f>'[3]PARTIDAS PRG'!$D97</f>
        <v>0</v>
      </c>
      <c r="E1099" s="32">
        <v>0</v>
      </c>
    </row>
    <row r="1100" spans="1:5" ht="11.25">
      <c r="A1100" s="7">
        <v>641</v>
      </c>
      <c r="B1100" s="4" t="s">
        <v>43</v>
      </c>
      <c r="C1100" s="32">
        <f>'[3]PARTIDAS PRG'!$D98</f>
        <v>0</v>
      </c>
      <c r="E1100" s="32">
        <v>0</v>
      </c>
    </row>
    <row r="1101" spans="1:5" ht="11.25">
      <c r="A1101" s="7"/>
      <c r="C1101" s="32"/>
      <c r="E1101" s="32"/>
    </row>
    <row r="1102" spans="1:5" ht="11.25">
      <c r="A1102" s="7">
        <v>65</v>
      </c>
      <c r="B1102" s="4" t="s">
        <v>484</v>
      </c>
      <c r="C1102" s="32"/>
      <c r="E1102" s="32"/>
    </row>
    <row r="1103" spans="1:5" ht="11.25">
      <c r="A1103" s="7" t="s">
        <v>367</v>
      </c>
      <c r="B1103" s="4" t="s">
        <v>369</v>
      </c>
      <c r="C1103" s="32">
        <f>'[3]PARTIDAS PRG'!$D99</f>
        <v>0</v>
      </c>
      <c r="E1103" s="32">
        <v>0</v>
      </c>
    </row>
    <row r="1104" spans="1:5" ht="11.25">
      <c r="A1104" s="4" t="s">
        <v>368</v>
      </c>
      <c r="B1104" s="4" t="s">
        <v>370</v>
      </c>
      <c r="C1104" s="32">
        <v>0</v>
      </c>
      <c r="E1104" s="32">
        <v>0</v>
      </c>
    </row>
    <row r="1105" spans="2:6" ht="11.25">
      <c r="B1105" s="5" t="s">
        <v>276</v>
      </c>
      <c r="C1105" s="5"/>
      <c r="D1105" s="13">
        <f>SUM(C1071:C1104)</f>
        <v>500000</v>
      </c>
      <c r="F1105" s="13">
        <v>2844477.3899999997</v>
      </c>
    </row>
    <row r="1107" spans="1:4" ht="11.25">
      <c r="A1107" s="6" t="s">
        <v>277</v>
      </c>
      <c r="B1107" s="6"/>
      <c r="C1107" s="6"/>
      <c r="D1107" s="6"/>
    </row>
    <row r="1109" spans="1:2" ht="11.25">
      <c r="A1109" s="7">
        <v>70</v>
      </c>
      <c r="B1109" s="4" t="s">
        <v>305</v>
      </c>
    </row>
    <row r="1110" spans="1:5" ht="11.25">
      <c r="A1110" s="7">
        <v>700</v>
      </c>
      <c r="B1110" s="4" t="s">
        <v>305</v>
      </c>
      <c r="C1110" s="32">
        <v>0</v>
      </c>
      <c r="E1110" s="32">
        <v>0</v>
      </c>
    </row>
    <row r="1111" spans="1:5" ht="11.25">
      <c r="A1111" s="7"/>
      <c r="C1111" s="32"/>
      <c r="E1111" s="32"/>
    </row>
    <row r="1112" spans="1:5" ht="11.25">
      <c r="A1112" s="7">
        <v>73</v>
      </c>
      <c r="B1112" s="4" t="s">
        <v>382</v>
      </c>
      <c r="C1112" s="32"/>
      <c r="E1112" s="32"/>
    </row>
    <row r="1113" spans="1:5" ht="11.25">
      <c r="A1113" s="7">
        <v>730</v>
      </c>
      <c r="B1113" s="4" t="s">
        <v>383</v>
      </c>
      <c r="C1113" s="32">
        <v>0</v>
      </c>
      <c r="E1113" s="32">
        <v>0</v>
      </c>
    </row>
    <row r="1114" spans="1:5" ht="11.25">
      <c r="A1114" s="7"/>
      <c r="C1114" s="32"/>
      <c r="E1114" s="32"/>
    </row>
    <row r="1115" spans="1:5" ht="11.25">
      <c r="A1115" s="7">
        <v>74</v>
      </c>
      <c r="B1115" s="4" t="s">
        <v>44</v>
      </c>
      <c r="C1115" s="32"/>
      <c r="E1115" s="32"/>
    </row>
    <row r="1116" spans="1:5" ht="11.25">
      <c r="A1116" s="7">
        <v>740</v>
      </c>
      <c r="B1116" s="4" t="s">
        <v>45</v>
      </c>
      <c r="C1116" s="32">
        <v>0</v>
      </c>
      <c r="E1116" s="32">
        <v>0</v>
      </c>
    </row>
    <row r="1117" spans="1:5" ht="11.25">
      <c r="A1117" s="7"/>
      <c r="C1117" s="32"/>
      <c r="E1117" s="32"/>
    </row>
    <row r="1118" spans="1:5" ht="11.25">
      <c r="A1118" s="7">
        <v>75</v>
      </c>
      <c r="B1118" s="4" t="s">
        <v>278</v>
      </c>
      <c r="C1118" s="32"/>
      <c r="E1118" s="32"/>
    </row>
    <row r="1119" spans="1:5" ht="11.25">
      <c r="A1119" s="7">
        <v>750</v>
      </c>
      <c r="B1119" s="4" t="s">
        <v>46</v>
      </c>
      <c r="C1119" s="32">
        <v>0</v>
      </c>
      <c r="E1119" s="32">
        <v>0</v>
      </c>
    </row>
    <row r="1120" spans="1:5" ht="11.25">
      <c r="A1120" s="7"/>
      <c r="C1120" s="32"/>
      <c r="E1120" s="32"/>
    </row>
    <row r="1121" spans="1:5" ht="11.25">
      <c r="A1121" s="7">
        <v>76</v>
      </c>
      <c r="B1121" s="4" t="s">
        <v>269</v>
      </c>
      <c r="C1121" s="32"/>
      <c r="E1121" s="32"/>
    </row>
    <row r="1122" spans="1:5" ht="11.25">
      <c r="A1122" s="7">
        <v>762</v>
      </c>
      <c r="B1122" s="4" t="s">
        <v>270</v>
      </c>
      <c r="C1122" s="32">
        <v>0</v>
      </c>
      <c r="E1122" s="32">
        <v>0</v>
      </c>
    </row>
    <row r="1123" spans="1:5" ht="11.25">
      <c r="A1123" s="7"/>
      <c r="C1123" s="32"/>
      <c r="E1123" s="32"/>
    </row>
    <row r="1124" spans="1:5" ht="11.25">
      <c r="A1124" s="7">
        <v>77</v>
      </c>
      <c r="B1124" s="4" t="s">
        <v>296</v>
      </c>
      <c r="C1124" s="32"/>
      <c r="E1124" s="32"/>
    </row>
    <row r="1125" spans="1:5" ht="11.25">
      <c r="A1125" s="7">
        <v>770</v>
      </c>
      <c r="B1125" s="4" t="s">
        <v>385</v>
      </c>
      <c r="C1125" s="32">
        <v>0</v>
      </c>
      <c r="E1125" s="32">
        <v>0</v>
      </c>
    </row>
    <row r="1126" spans="1:5" ht="11.25">
      <c r="A1126" s="7"/>
      <c r="C1126" s="32"/>
      <c r="E1126" s="32"/>
    </row>
    <row r="1127" spans="1:5" ht="11.25">
      <c r="A1127" s="7">
        <v>78</v>
      </c>
      <c r="B1127" s="4" t="s">
        <v>297</v>
      </c>
      <c r="C1127" s="32"/>
      <c r="E1127" s="32"/>
    </row>
    <row r="1128" spans="1:5" ht="11.25">
      <c r="A1128" s="7">
        <v>789</v>
      </c>
      <c r="B1128" s="4" t="s">
        <v>386</v>
      </c>
      <c r="C1128" s="32">
        <v>0</v>
      </c>
      <c r="E1128" s="32">
        <v>0</v>
      </c>
    </row>
    <row r="1130" spans="2:6" ht="11.25">
      <c r="B1130" s="5" t="s">
        <v>232</v>
      </c>
      <c r="C1130" s="5"/>
      <c r="D1130" s="31">
        <f>SUM(C1110:C1128)</f>
        <v>0</v>
      </c>
      <c r="F1130" s="13">
        <v>0</v>
      </c>
    </row>
    <row r="1132" spans="2:6" ht="11.25">
      <c r="B1132" s="5" t="s">
        <v>282</v>
      </c>
      <c r="C1132" s="5"/>
      <c r="D1132" s="31">
        <f>+D1130+D1105+D1066+D1052</f>
        <v>514470.58</v>
      </c>
      <c r="F1132" s="31">
        <v>2844477.3899999997</v>
      </c>
    </row>
    <row r="1134" ht="11.25">
      <c r="A1134" s="6" t="s">
        <v>283</v>
      </c>
    </row>
    <row r="1136" ht="11.25">
      <c r="A1136" s="6" t="s">
        <v>245</v>
      </c>
    </row>
    <row r="1138" spans="1:2" ht="11.25">
      <c r="A1138" s="7">
        <v>20</v>
      </c>
      <c r="B1138" s="4" t="s">
        <v>146</v>
      </c>
    </row>
    <row r="1139" spans="1:5" ht="11.25">
      <c r="A1139" s="7">
        <v>200</v>
      </c>
      <c r="B1139" s="4" t="s">
        <v>387</v>
      </c>
      <c r="C1139" s="1">
        <f>+E1139</f>
        <v>0</v>
      </c>
      <c r="E1139" s="32">
        <v>0</v>
      </c>
    </row>
    <row r="1140" spans="1:5" ht="11.25">
      <c r="A1140" s="7">
        <v>202</v>
      </c>
      <c r="B1140" s="4" t="s">
        <v>388</v>
      </c>
      <c r="C1140" s="1">
        <f aca="true" t="shared" si="15" ref="C1140:C1183">+E1140</f>
        <v>0</v>
      </c>
      <c r="E1140" s="32">
        <v>0</v>
      </c>
    </row>
    <row r="1141" spans="1:5" ht="11.25">
      <c r="A1141" s="7">
        <v>203</v>
      </c>
      <c r="B1141" s="4" t="s">
        <v>389</v>
      </c>
      <c r="C1141" s="1">
        <f t="shared" si="15"/>
        <v>0</v>
      </c>
      <c r="E1141" s="32">
        <v>0</v>
      </c>
    </row>
    <row r="1142" spans="1:5" ht="11.25">
      <c r="A1142" s="7">
        <v>204</v>
      </c>
      <c r="B1142" s="4" t="s">
        <v>390</v>
      </c>
      <c r="C1142" s="1">
        <f t="shared" si="15"/>
        <v>0</v>
      </c>
      <c r="E1142" s="32">
        <v>0</v>
      </c>
    </row>
    <row r="1143" spans="1:5" ht="11.25">
      <c r="A1143" s="7">
        <v>205</v>
      </c>
      <c r="B1143" s="4" t="s">
        <v>391</v>
      </c>
      <c r="C1143" s="1">
        <f t="shared" si="15"/>
        <v>0</v>
      </c>
      <c r="E1143" s="32">
        <v>0</v>
      </c>
    </row>
    <row r="1144" spans="1:5" ht="11.25">
      <c r="A1144" s="7">
        <v>206</v>
      </c>
      <c r="B1144" s="4" t="s">
        <v>392</v>
      </c>
      <c r="C1144" s="1">
        <f t="shared" si="15"/>
        <v>0</v>
      </c>
      <c r="E1144" s="32">
        <v>0</v>
      </c>
    </row>
    <row r="1145" spans="1:5" ht="11.25">
      <c r="A1145" s="7">
        <v>208</v>
      </c>
      <c r="B1145" s="4" t="s">
        <v>393</v>
      </c>
      <c r="C1145" s="1">
        <f t="shared" si="15"/>
        <v>0</v>
      </c>
      <c r="E1145" s="32">
        <v>0</v>
      </c>
    </row>
    <row r="1146" spans="1:5" ht="11.25">
      <c r="A1146" s="7">
        <v>209</v>
      </c>
      <c r="B1146" s="4" t="s">
        <v>96</v>
      </c>
      <c r="C1146" s="1">
        <f t="shared" si="15"/>
        <v>0</v>
      </c>
      <c r="E1146" s="32">
        <v>0</v>
      </c>
    </row>
    <row r="1147" spans="1:5" ht="11.25">
      <c r="A1147" s="7"/>
      <c r="C1147" s="1"/>
      <c r="E1147" s="32"/>
    </row>
    <row r="1148" spans="1:5" ht="11.25">
      <c r="A1148" s="7">
        <v>21</v>
      </c>
      <c r="B1148" s="4" t="s">
        <v>249</v>
      </c>
      <c r="C1148" s="1"/>
      <c r="E1148" s="32"/>
    </row>
    <row r="1149" spans="1:5" ht="11.25">
      <c r="A1149" s="7">
        <v>210</v>
      </c>
      <c r="B1149" s="4" t="s">
        <v>394</v>
      </c>
      <c r="C1149" s="1">
        <f t="shared" si="15"/>
        <v>0</v>
      </c>
      <c r="E1149" s="32">
        <v>0</v>
      </c>
    </row>
    <row r="1150" spans="1:5" ht="11.25">
      <c r="A1150" s="7">
        <v>212</v>
      </c>
      <c r="B1150" s="4" t="s">
        <v>395</v>
      </c>
      <c r="C1150" s="1">
        <f t="shared" si="15"/>
        <v>0</v>
      </c>
      <c r="E1150" s="32">
        <v>0</v>
      </c>
    </row>
    <row r="1151" spans="1:5" ht="11.25">
      <c r="A1151" s="7">
        <v>213</v>
      </c>
      <c r="B1151" s="4" t="s">
        <v>396</v>
      </c>
      <c r="C1151" s="1">
        <f t="shared" si="15"/>
        <v>0</v>
      </c>
      <c r="E1151" s="32">
        <v>0</v>
      </c>
    </row>
    <row r="1152" spans="1:5" ht="11.25">
      <c r="A1152" s="7">
        <v>214</v>
      </c>
      <c r="B1152" s="4" t="s">
        <v>397</v>
      </c>
      <c r="C1152" s="1">
        <f t="shared" si="15"/>
        <v>0</v>
      </c>
      <c r="E1152" s="32">
        <v>0</v>
      </c>
    </row>
    <row r="1153" spans="1:5" ht="11.25">
      <c r="A1153" s="7">
        <v>215</v>
      </c>
      <c r="B1153" s="4" t="s">
        <v>398</v>
      </c>
      <c r="C1153" s="1">
        <f t="shared" si="15"/>
        <v>0</v>
      </c>
      <c r="E1153" s="32">
        <v>0</v>
      </c>
    </row>
    <row r="1154" spans="1:5" ht="11.25">
      <c r="A1154" s="7">
        <v>216</v>
      </c>
      <c r="B1154" s="4" t="s">
        <v>399</v>
      </c>
      <c r="C1154" s="1">
        <f t="shared" si="15"/>
        <v>0</v>
      </c>
      <c r="E1154" s="32">
        <v>0</v>
      </c>
    </row>
    <row r="1155" spans="1:5" ht="11.25">
      <c r="A1155" s="7">
        <v>219</v>
      </c>
      <c r="B1155" s="4" t="s">
        <v>400</v>
      </c>
      <c r="C1155" s="1">
        <f t="shared" si="15"/>
        <v>0</v>
      </c>
      <c r="E1155" s="32">
        <v>0</v>
      </c>
    </row>
    <row r="1156" spans="3:5" ht="11.25">
      <c r="C1156" s="1"/>
      <c r="E1156" s="32"/>
    </row>
    <row r="1157" spans="1:5" ht="11.25">
      <c r="A1157" s="7">
        <v>22</v>
      </c>
      <c r="B1157" s="4" t="s">
        <v>250</v>
      </c>
      <c r="C1157" s="1"/>
      <c r="E1157" s="32"/>
    </row>
    <row r="1158" spans="1:5" ht="11.25">
      <c r="A1158" s="7">
        <v>220</v>
      </c>
      <c r="B1158" s="4" t="s">
        <v>251</v>
      </c>
      <c r="C1158" s="1"/>
      <c r="E1158" s="32"/>
    </row>
    <row r="1159" spans="1:5" ht="11.25">
      <c r="A1159" s="7" t="s">
        <v>342</v>
      </c>
      <c r="B1159" s="4" t="s">
        <v>345</v>
      </c>
      <c r="C1159" s="1">
        <f t="shared" si="15"/>
        <v>0</v>
      </c>
      <c r="E1159" s="32">
        <v>0</v>
      </c>
    </row>
    <row r="1160" spans="1:5" ht="11.25">
      <c r="A1160" s="7" t="s">
        <v>343</v>
      </c>
      <c r="B1160" s="4" t="s">
        <v>346</v>
      </c>
      <c r="C1160" s="1">
        <f t="shared" si="15"/>
        <v>0</v>
      </c>
      <c r="E1160" s="32">
        <v>0</v>
      </c>
    </row>
    <row r="1161" spans="1:5" ht="11.25">
      <c r="A1161" s="7" t="s">
        <v>252</v>
      </c>
      <c r="B1161" s="4" t="s">
        <v>347</v>
      </c>
      <c r="C1161" s="1">
        <f t="shared" si="15"/>
        <v>0</v>
      </c>
      <c r="E1161" s="32">
        <v>0</v>
      </c>
    </row>
    <row r="1162" spans="1:5" ht="11.25">
      <c r="A1162" s="7">
        <v>221</v>
      </c>
      <c r="B1162" s="4" t="s">
        <v>253</v>
      </c>
      <c r="C1162" s="1"/>
      <c r="E1162" s="32"/>
    </row>
    <row r="1163" spans="1:5" ht="11.25">
      <c r="A1163" s="7" t="s">
        <v>36</v>
      </c>
      <c r="B1163" s="4" t="s">
        <v>350</v>
      </c>
      <c r="C1163" s="1">
        <f>'[1]Pre2020'!$C$50+'[1]Pre2020'!$C$53+'[1]Pre2020'!$C$56</f>
        <v>0</v>
      </c>
      <c r="E1163" s="32">
        <v>0</v>
      </c>
    </row>
    <row r="1164" spans="1:5" ht="11.25">
      <c r="A1164" s="7" t="s">
        <v>254</v>
      </c>
      <c r="B1164" s="4" t="s">
        <v>351</v>
      </c>
      <c r="C1164" s="1">
        <f t="shared" si="15"/>
        <v>0</v>
      </c>
      <c r="E1164" s="32">
        <v>0</v>
      </c>
    </row>
    <row r="1165" spans="1:5" ht="11.25">
      <c r="A1165" s="7" t="s">
        <v>255</v>
      </c>
      <c r="B1165" s="4" t="s">
        <v>372</v>
      </c>
      <c r="C1165" s="1">
        <f t="shared" si="15"/>
        <v>0</v>
      </c>
      <c r="E1165" s="32">
        <v>0</v>
      </c>
    </row>
    <row r="1166" spans="1:5" ht="11.25">
      <c r="A1166" s="7" t="s">
        <v>97</v>
      </c>
      <c r="B1166" s="4" t="s">
        <v>98</v>
      </c>
      <c r="C1166" s="1">
        <f t="shared" si="15"/>
        <v>0</v>
      </c>
      <c r="E1166" s="32">
        <v>0</v>
      </c>
    </row>
    <row r="1167" spans="1:5" ht="11.25">
      <c r="A1167" s="7" t="s">
        <v>256</v>
      </c>
      <c r="B1167" s="4" t="s">
        <v>373</v>
      </c>
      <c r="C1167" s="1">
        <f t="shared" si="15"/>
        <v>0</v>
      </c>
      <c r="E1167" s="32">
        <v>0</v>
      </c>
    </row>
    <row r="1168" spans="1:5" ht="11.25">
      <c r="A1168" s="7" t="s">
        <v>348</v>
      </c>
      <c r="B1168" s="4" t="s">
        <v>99</v>
      </c>
      <c r="C1168" s="1">
        <f t="shared" si="15"/>
        <v>0</v>
      </c>
      <c r="E1168" s="32">
        <v>0</v>
      </c>
    </row>
    <row r="1169" spans="1:5" ht="11.25">
      <c r="A1169" s="7" t="s">
        <v>356</v>
      </c>
      <c r="B1169" s="4" t="s">
        <v>357</v>
      </c>
      <c r="C1169" s="1">
        <f t="shared" si="15"/>
        <v>0</v>
      </c>
      <c r="E1169" s="32">
        <v>0</v>
      </c>
    </row>
    <row r="1170" spans="1:5" ht="11.25">
      <c r="A1170" s="7" t="s">
        <v>349</v>
      </c>
      <c r="B1170" s="4" t="s">
        <v>374</v>
      </c>
      <c r="C1170" s="1">
        <f>'[1]Pre2020'!$C$59</f>
        <v>0</v>
      </c>
      <c r="E1170" s="32">
        <v>0</v>
      </c>
    </row>
    <row r="1171" spans="1:5" ht="11.25">
      <c r="A1171" s="7">
        <v>222</v>
      </c>
      <c r="B1171" s="4" t="s">
        <v>257</v>
      </c>
      <c r="C1171" s="1"/>
      <c r="E1171" s="32"/>
    </row>
    <row r="1172" spans="1:5" ht="11.25">
      <c r="A1172" s="7" t="s">
        <v>401</v>
      </c>
      <c r="B1172" s="4" t="s">
        <v>100</v>
      </c>
      <c r="C1172" s="1">
        <f>'[1]Pre2020'!$C$64</f>
        <v>0</v>
      </c>
      <c r="E1172" s="32">
        <v>0</v>
      </c>
    </row>
    <row r="1173" spans="1:5" ht="11.25">
      <c r="A1173" s="7" t="s">
        <v>183</v>
      </c>
      <c r="B1173" s="4" t="s">
        <v>258</v>
      </c>
      <c r="C1173" s="1">
        <f t="shared" si="15"/>
        <v>0</v>
      </c>
      <c r="E1173" s="32">
        <v>0</v>
      </c>
    </row>
    <row r="1174" spans="1:5" ht="11.25">
      <c r="A1174" s="7" t="s">
        <v>184</v>
      </c>
      <c r="B1174" s="4" t="s">
        <v>259</v>
      </c>
      <c r="C1174" s="1">
        <f t="shared" si="15"/>
        <v>0</v>
      </c>
      <c r="E1174" s="32">
        <v>0</v>
      </c>
    </row>
    <row r="1175" spans="1:5" ht="11.25">
      <c r="A1175" s="7">
        <v>225</v>
      </c>
      <c r="B1175" s="4" t="s">
        <v>260</v>
      </c>
      <c r="C1175" s="1"/>
      <c r="E1175" s="32"/>
    </row>
    <row r="1176" spans="1:5" ht="11.25">
      <c r="A1176" s="7" t="s">
        <v>101</v>
      </c>
      <c r="B1176" s="4" t="s">
        <v>106</v>
      </c>
      <c r="C1176" s="1">
        <f t="shared" si="15"/>
        <v>0</v>
      </c>
      <c r="E1176" s="32">
        <v>0</v>
      </c>
    </row>
    <row r="1177" spans="1:5" ht="11.25">
      <c r="A1177" s="7" t="s">
        <v>102</v>
      </c>
      <c r="B1177" s="4" t="s">
        <v>103</v>
      </c>
      <c r="C1177" s="1">
        <f t="shared" si="15"/>
        <v>0</v>
      </c>
      <c r="E1177" s="32">
        <v>0</v>
      </c>
    </row>
    <row r="1178" spans="1:5" ht="11.25">
      <c r="A1178" s="7" t="s">
        <v>104</v>
      </c>
      <c r="B1178" s="4" t="s">
        <v>105</v>
      </c>
      <c r="C1178" s="1">
        <f t="shared" si="15"/>
        <v>0</v>
      </c>
      <c r="E1178" s="32">
        <v>0</v>
      </c>
    </row>
    <row r="1179" spans="1:5" ht="11.25">
      <c r="A1179" s="7" t="s">
        <v>94</v>
      </c>
      <c r="B1179" s="4" t="s">
        <v>362</v>
      </c>
      <c r="C1179" s="1">
        <f t="shared" si="15"/>
        <v>0</v>
      </c>
      <c r="E1179" s="32">
        <v>0</v>
      </c>
    </row>
    <row r="1180" spans="1:5" ht="11.25">
      <c r="A1180" s="7">
        <v>227</v>
      </c>
      <c r="B1180" s="4" t="s">
        <v>107</v>
      </c>
      <c r="C1180" s="1"/>
      <c r="E1180" s="32"/>
    </row>
    <row r="1181" spans="1:5" ht="11.25">
      <c r="A1181" s="7" t="s">
        <v>110</v>
      </c>
      <c r="B1181" s="4" t="s">
        <v>111</v>
      </c>
      <c r="C1181" s="1">
        <f t="shared" si="15"/>
        <v>0</v>
      </c>
      <c r="E1181" s="32">
        <v>0</v>
      </c>
    </row>
    <row r="1182" spans="1:5" ht="11.25">
      <c r="A1182" s="7" t="s">
        <v>112</v>
      </c>
      <c r="B1182" s="4" t="s">
        <v>113</v>
      </c>
      <c r="C1182" s="1">
        <v>0</v>
      </c>
      <c r="E1182" s="32">
        <v>0</v>
      </c>
    </row>
    <row r="1183" spans="1:5" ht="11.25">
      <c r="A1183" s="7" t="s">
        <v>114</v>
      </c>
      <c r="B1183" s="4" t="s">
        <v>115</v>
      </c>
      <c r="C1183" s="1">
        <f t="shared" si="15"/>
        <v>0</v>
      </c>
      <c r="E1183" s="32">
        <v>0</v>
      </c>
    </row>
    <row r="1184" spans="1:8" ht="11.25">
      <c r="A1184" s="7" t="s">
        <v>108</v>
      </c>
      <c r="B1184" s="4" t="s">
        <v>109</v>
      </c>
      <c r="C1184" s="1">
        <f>'[1]Pre2020'!$C$68+'[1]Pre2020'!$C$71+'[1]Pre2020'!$C$74+'[1]Pre2020'!$C$77</f>
        <v>0</v>
      </c>
      <c r="E1184" s="32">
        <v>0</v>
      </c>
      <c r="H1184" s="4" t="s">
        <v>601</v>
      </c>
    </row>
    <row r="1186" spans="2:6" ht="11.25">
      <c r="B1186" s="5" t="s">
        <v>266</v>
      </c>
      <c r="C1186" s="5"/>
      <c r="D1186" s="31">
        <f>SUM(C1139:C1184)</f>
        <v>0</v>
      </c>
      <c r="F1186" s="13">
        <v>0</v>
      </c>
    </row>
    <row r="1188" spans="1:4" ht="11.25">
      <c r="A1188" s="6" t="s">
        <v>268</v>
      </c>
      <c r="B1188" s="6"/>
      <c r="C1188" s="6"/>
      <c r="D1188" s="6"/>
    </row>
    <row r="1190" spans="1:2" ht="11.25">
      <c r="A1190" s="7">
        <v>44</v>
      </c>
      <c r="B1190" s="4" t="s">
        <v>38</v>
      </c>
    </row>
    <row r="1191" spans="1:5" ht="11.25">
      <c r="A1191" s="7">
        <v>443</v>
      </c>
      <c r="B1191" s="4" t="s">
        <v>44</v>
      </c>
      <c r="C1191" s="32">
        <v>0</v>
      </c>
      <c r="E1191" s="32">
        <v>0</v>
      </c>
    </row>
    <row r="1192" spans="3:5" ht="11.25">
      <c r="C1192" s="32"/>
      <c r="E1192" s="32"/>
    </row>
    <row r="1193" spans="1:5" ht="11.25">
      <c r="A1193" s="7">
        <v>46</v>
      </c>
      <c r="B1193" s="4" t="s">
        <v>269</v>
      </c>
      <c r="C1193" s="32"/>
      <c r="E1193" s="32"/>
    </row>
    <row r="1194" spans="1:5" ht="11.25">
      <c r="A1194" s="7">
        <v>462</v>
      </c>
      <c r="B1194" s="4" t="s">
        <v>270</v>
      </c>
      <c r="C1194" s="32">
        <v>0</v>
      </c>
      <c r="E1194" s="32">
        <v>0</v>
      </c>
    </row>
    <row r="1195" spans="3:5" ht="11.25">
      <c r="C1195" s="32"/>
      <c r="E1195" s="32"/>
    </row>
    <row r="1196" spans="1:5" ht="11.25">
      <c r="A1196" s="7">
        <v>48</v>
      </c>
      <c r="B1196" s="4" t="s">
        <v>271</v>
      </c>
      <c r="C1196" s="32"/>
      <c r="E1196" s="32"/>
    </row>
    <row r="1197" spans="1:5" ht="11.25">
      <c r="A1197" s="7">
        <v>482</v>
      </c>
      <c r="B1197" s="4" t="s">
        <v>376</v>
      </c>
      <c r="C1197" s="32">
        <v>0</v>
      </c>
      <c r="E1197" s="32">
        <v>0</v>
      </c>
    </row>
    <row r="1198" spans="1:5" ht="11.25">
      <c r="A1198" s="7">
        <v>489</v>
      </c>
      <c r="B1198" s="4" t="s">
        <v>219</v>
      </c>
      <c r="C1198" s="32">
        <v>0</v>
      </c>
      <c r="E1198" s="32">
        <v>0</v>
      </c>
    </row>
    <row r="1199" ht="11.25">
      <c r="C1199" s="11"/>
    </row>
    <row r="1200" spans="2:6" ht="11.25">
      <c r="B1200" s="5" t="s">
        <v>225</v>
      </c>
      <c r="C1200" s="11"/>
      <c r="D1200" s="13">
        <f>SUM(C1191:C1198)</f>
        <v>0</v>
      </c>
      <c r="E1200" s="32"/>
      <c r="F1200" s="13">
        <v>0</v>
      </c>
    </row>
    <row r="1202" spans="1:4" ht="11.25">
      <c r="A1202" s="6" t="s">
        <v>272</v>
      </c>
      <c r="B1202" s="6"/>
      <c r="C1202" s="6"/>
      <c r="D1202" s="6"/>
    </row>
    <row r="1204" spans="1:2" ht="11.25">
      <c r="A1204" s="7">
        <v>60</v>
      </c>
      <c r="B1204" s="4" t="s">
        <v>303</v>
      </c>
    </row>
    <row r="1205" spans="1:6" ht="11.25">
      <c r="A1205" s="7">
        <v>600</v>
      </c>
      <c r="B1205" s="4" t="s">
        <v>377</v>
      </c>
      <c r="C1205" s="32">
        <f>'[3]PARTIDAS PRG'!$D100</f>
        <v>0</v>
      </c>
      <c r="E1205" s="32">
        <v>0</v>
      </c>
      <c r="F1205" s="1"/>
    </row>
    <row r="1206" spans="1:6" ht="11.25">
      <c r="A1206" s="7">
        <v>609</v>
      </c>
      <c r="B1206" s="4" t="s">
        <v>378</v>
      </c>
      <c r="C1206" s="32">
        <f>'[3]PARTIDAS PRG'!$D101</f>
        <v>0</v>
      </c>
      <c r="E1206" s="32">
        <v>0</v>
      </c>
      <c r="F1206" s="1"/>
    </row>
    <row r="1207" spans="1:6" ht="11.25">
      <c r="A1207" s="7"/>
      <c r="C1207" s="32"/>
      <c r="E1207" s="32"/>
      <c r="F1207" s="1"/>
    </row>
    <row r="1208" spans="1:6" ht="11.25">
      <c r="A1208" s="7">
        <v>61</v>
      </c>
      <c r="B1208" s="4" t="s">
        <v>380</v>
      </c>
      <c r="C1208" s="32"/>
      <c r="E1208" s="1"/>
      <c r="F1208" s="1"/>
    </row>
    <row r="1209" spans="1:6" ht="11.25">
      <c r="A1209" s="7">
        <v>610</v>
      </c>
      <c r="B1209" s="4" t="s">
        <v>377</v>
      </c>
      <c r="C1209" s="32">
        <f>'[3]PARTIDAS PRG'!$D102</f>
        <v>0</v>
      </c>
      <c r="E1209" s="32">
        <v>0</v>
      </c>
      <c r="F1209" s="1"/>
    </row>
    <row r="1210" spans="1:6" ht="11.25">
      <c r="A1210" s="7">
        <v>619</v>
      </c>
      <c r="B1210" s="4" t="s">
        <v>379</v>
      </c>
      <c r="C1210" s="32">
        <f>'[3]PARTIDAS PRG'!$D103</f>
        <v>0</v>
      </c>
      <c r="E1210" s="32">
        <v>0</v>
      </c>
      <c r="F1210" s="1"/>
    </row>
    <row r="1211" spans="1:6" ht="11.25">
      <c r="A1211" s="7"/>
      <c r="C1211" s="32"/>
      <c r="E1211" s="32"/>
      <c r="F1211" s="1"/>
    </row>
    <row r="1212" spans="1:6" ht="11.25">
      <c r="A1212" s="7">
        <v>62</v>
      </c>
      <c r="B1212" s="4" t="s">
        <v>304</v>
      </c>
      <c r="C1212" s="32"/>
      <c r="E1212" s="1"/>
      <c r="F1212" s="1"/>
    </row>
    <row r="1213" spans="1:6" ht="11.25">
      <c r="A1213" s="7">
        <v>621</v>
      </c>
      <c r="B1213" s="4" t="s">
        <v>273</v>
      </c>
      <c r="C1213" s="32">
        <f>'[3]PARTIDAS PRG'!$D104</f>
        <v>0</v>
      </c>
      <c r="E1213" s="32">
        <v>0</v>
      </c>
      <c r="F1213" s="1"/>
    </row>
    <row r="1214" spans="1:6" ht="11.25">
      <c r="A1214" s="7">
        <v>622</v>
      </c>
      <c r="B1214" s="4" t="s">
        <v>246</v>
      </c>
      <c r="C1214" s="32">
        <f>'[3]PARTIDAS PRG'!$D105</f>
        <v>0</v>
      </c>
      <c r="E1214" s="32">
        <v>50000</v>
      </c>
      <c r="F1214" s="1"/>
    </row>
    <row r="1215" spans="1:6" ht="11.25">
      <c r="A1215" s="7">
        <v>623</v>
      </c>
      <c r="B1215" s="4" t="s">
        <v>41</v>
      </c>
      <c r="C1215" s="32">
        <f>'[3]PARTIDAS PRG'!$D106</f>
        <v>0</v>
      </c>
      <c r="E1215" s="32">
        <v>0</v>
      </c>
      <c r="F1215" s="1"/>
    </row>
    <row r="1216" spans="1:6" ht="11.25">
      <c r="A1216" s="7">
        <v>624</v>
      </c>
      <c r="B1216" s="4" t="s">
        <v>247</v>
      </c>
      <c r="C1216" s="32">
        <f>'[3]PARTIDAS PRG'!$D107</f>
        <v>0</v>
      </c>
      <c r="E1216" s="32">
        <v>0</v>
      </c>
      <c r="F1216" s="1"/>
    </row>
    <row r="1217" spans="1:6" ht="11.25">
      <c r="A1217" s="7">
        <v>625</v>
      </c>
      <c r="B1217" s="4" t="s">
        <v>39</v>
      </c>
      <c r="C1217" s="32">
        <f>'[3]PARTIDAS PRG'!$D108</f>
        <v>0</v>
      </c>
      <c r="E1217" s="32">
        <v>0</v>
      </c>
      <c r="F1217" s="1"/>
    </row>
    <row r="1218" spans="1:6" ht="11.25">
      <c r="A1218" s="7">
        <v>626</v>
      </c>
      <c r="B1218" s="4" t="s">
        <v>248</v>
      </c>
      <c r="C1218" s="32">
        <f>'[3]PARTIDAS PRG'!$D109</f>
        <v>0</v>
      </c>
      <c r="E1218" s="32">
        <v>0</v>
      </c>
      <c r="F1218" s="1"/>
    </row>
    <row r="1219" spans="1:6" ht="11.25">
      <c r="A1219" s="7">
        <v>627</v>
      </c>
      <c r="B1219" s="4" t="s">
        <v>274</v>
      </c>
      <c r="C1219" s="32">
        <f>'[3]PARTIDAS PRG'!$D110</f>
        <v>0</v>
      </c>
      <c r="E1219" s="32">
        <v>0</v>
      </c>
      <c r="F1219" s="1"/>
    </row>
    <row r="1220" spans="1:6" ht="11.25">
      <c r="A1220" s="7">
        <v>629</v>
      </c>
      <c r="B1220" s="4" t="s">
        <v>40</v>
      </c>
      <c r="C1220" s="32">
        <f>'[3]PARTIDAS PRG'!$D111</f>
        <v>0</v>
      </c>
      <c r="E1220" s="32">
        <v>0</v>
      </c>
      <c r="F1220" s="1"/>
    </row>
    <row r="1221" spans="1:6" ht="11.25">
      <c r="A1221" s="7"/>
      <c r="C1221" s="32"/>
      <c r="E1221" s="32"/>
      <c r="F1221" s="1"/>
    </row>
    <row r="1222" spans="1:6" ht="11.25">
      <c r="A1222" s="7">
        <v>63</v>
      </c>
      <c r="B1222" s="4" t="s">
        <v>275</v>
      </c>
      <c r="C1222" s="32"/>
      <c r="E1222" s="32"/>
      <c r="F1222" s="1"/>
    </row>
    <row r="1223" spans="1:6" ht="11.25">
      <c r="A1223" s="7">
        <v>631</v>
      </c>
      <c r="B1223" s="4" t="s">
        <v>273</v>
      </c>
      <c r="C1223" s="32">
        <f>'[3]PARTIDAS PRG'!$D112</f>
        <v>0</v>
      </c>
      <c r="E1223" s="32">
        <v>0</v>
      </c>
      <c r="F1223" s="1"/>
    </row>
    <row r="1224" spans="1:6" ht="11.25">
      <c r="A1224" s="7">
        <v>632</v>
      </c>
      <c r="B1224" s="4" t="s">
        <v>246</v>
      </c>
      <c r="C1224" s="32">
        <f>'[3]PARTIDAS PRG'!$D113</f>
        <v>0</v>
      </c>
      <c r="E1224" s="32">
        <v>0</v>
      </c>
      <c r="F1224" s="1"/>
    </row>
    <row r="1225" spans="1:6" ht="11.25">
      <c r="A1225" s="7">
        <v>633</v>
      </c>
      <c r="B1225" s="4" t="s">
        <v>41</v>
      </c>
      <c r="C1225" s="32">
        <f>'[3]PARTIDAS PRG'!$D114</f>
        <v>0</v>
      </c>
      <c r="E1225" s="32">
        <v>0</v>
      </c>
      <c r="F1225" s="1"/>
    </row>
    <row r="1226" spans="1:6" ht="11.25">
      <c r="A1226" s="7">
        <v>634</v>
      </c>
      <c r="B1226" s="4" t="s">
        <v>247</v>
      </c>
      <c r="C1226" s="32">
        <f>'[3]PARTIDAS PRG'!$D115</f>
        <v>0</v>
      </c>
      <c r="E1226" s="32">
        <v>0</v>
      </c>
      <c r="F1226" s="1"/>
    </row>
    <row r="1227" spans="1:6" ht="11.25">
      <c r="A1227" s="7">
        <v>635</v>
      </c>
      <c r="B1227" s="4" t="s">
        <v>39</v>
      </c>
      <c r="C1227" s="32">
        <f>'[3]PARTIDAS PRG'!$D116</f>
        <v>0</v>
      </c>
      <c r="E1227" s="32">
        <v>0</v>
      </c>
      <c r="F1227" s="1"/>
    </row>
    <row r="1228" spans="1:6" ht="11.25">
      <c r="A1228" s="7">
        <v>636</v>
      </c>
      <c r="B1228" s="4" t="s">
        <v>248</v>
      </c>
      <c r="C1228" s="32">
        <f>'[3]PARTIDAS PRG'!$D117</f>
        <v>0</v>
      </c>
      <c r="E1228" s="32">
        <v>0</v>
      </c>
      <c r="F1228" s="1"/>
    </row>
    <row r="1229" spans="1:6" ht="11.25">
      <c r="A1229" s="7">
        <v>637</v>
      </c>
      <c r="B1229" s="4" t="s">
        <v>274</v>
      </c>
      <c r="C1229" s="32">
        <f>'[3]PARTIDAS PRG'!$D118</f>
        <v>0</v>
      </c>
      <c r="E1229" s="32">
        <v>0</v>
      </c>
      <c r="F1229" s="1"/>
    </row>
    <row r="1230" spans="1:6" ht="11.25">
      <c r="A1230" s="7">
        <v>639</v>
      </c>
      <c r="B1230" s="4" t="s">
        <v>42</v>
      </c>
      <c r="C1230" s="32">
        <f>'[3]PARTIDAS PRG'!$D119</f>
        <v>0</v>
      </c>
      <c r="E1230" s="32">
        <v>0</v>
      </c>
      <c r="F1230" s="1"/>
    </row>
    <row r="1231" spans="1:6" ht="11.25">
      <c r="A1231" s="7"/>
      <c r="C1231" s="32"/>
      <c r="E1231" s="32"/>
      <c r="F1231" s="1"/>
    </row>
    <row r="1232" spans="1:6" ht="11.25">
      <c r="A1232" s="7">
        <v>64</v>
      </c>
      <c r="B1232" s="4" t="s">
        <v>381</v>
      </c>
      <c r="C1232" s="32"/>
      <c r="E1232" s="32"/>
      <c r="F1232" s="1"/>
    </row>
    <row r="1233" spans="1:6" ht="11.25">
      <c r="A1233" s="7">
        <v>640</v>
      </c>
      <c r="B1233" s="4" t="s">
        <v>381</v>
      </c>
      <c r="C1233" s="32">
        <f>'[3]PARTIDAS PRG'!$D120</f>
        <v>0</v>
      </c>
      <c r="E1233" s="32">
        <v>0</v>
      </c>
      <c r="F1233" s="1"/>
    </row>
    <row r="1234" spans="1:6" ht="11.25">
      <c r="A1234" s="7">
        <v>641</v>
      </c>
      <c r="B1234" s="4" t="s">
        <v>43</v>
      </c>
      <c r="C1234" s="32">
        <f>'[3]PARTIDAS PRG'!$D121</f>
        <v>0</v>
      </c>
      <c r="E1234" s="32">
        <v>0</v>
      </c>
      <c r="F1234" s="1"/>
    </row>
    <row r="1235" spans="1:6" ht="11.25">
      <c r="A1235" s="7"/>
      <c r="C1235" s="32"/>
      <c r="E1235" s="32"/>
      <c r="F1235" s="1"/>
    </row>
    <row r="1236" spans="1:6" ht="11.25">
      <c r="A1236" s="7">
        <v>65</v>
      </c>
      <c r="B1236" s="4" t="s">
        <v>484</v>
      </c>
      <c r="C1236" s="32"/>
      <c r="E1236" s="32"/>
      <c r="F1236" s="1"/>
    </row>
    <row r="1237" spans="1:6" ht="11.25">
      <c r="A1237" s="7" t="s">
        <v>367</v>
      </c>
      <c r="B1237" s="4" t="s">
        <v>369</v>
      </c>
      <c r="C1237" s="32">
        <f>'[3]PARTIDAS PRG'!$D122</f>
        <v>0</v>
      </c>
      <c r="E1237" s="32">
        <v>0</v>
      </c>
      <c r="F1237" s="1"/>
    </row>
    <row r="1238" spans="1:6" ht="11.25">
      <c r="A1238" s="4" t="s">
        <v>368</v>
      </c>
      <c r="B1238" s="4" t="s">
        <v>370</v>
      </c>
      <c r="C1238" s="32">
        <v>0</v>
      </c>
      <c r="E1238" s="32">
        <v>0</v>
      </c>
      <c r="F1238" s="1"/>
    </row>
    <row r="1239" spans="2:6" ht="11.25">
      <c r="B1239" s="5" t="s">
        <v>276</v>
      </c>
      <c r="C1239" s="5"/>
      <c r="D1239" s="13">
        <f>SUM(C1205:C1238)</f>
        <v>0</v>
      </c>
      <c r="E1239" s="1"/>
      <c r="F1239" s="13">
        <v>50000</v>
      </c>
    </row>
    <row r="1241" spans="1:4" ht="11.25">
      <c r="A1241" s="6" t="s">
        <v>277</v>
      </c>
      <c r="B1241" s="6"/>
      <c r="C1241" s="6"/>
      <c r="D1241" s="6"/>
    </row>
    <row r="1243" spans="1:6" ht="11.25">
      <c r="A1243" s="7">
        <v>70</v>
      </c>
      <c r="B1243" s="4" t="s">
        <v>305</v>
      </c>
      <c r="E1243" s="32"/>
      <c r="F1243" s="1"/>
    </row>
    <row r="1244" spans="1:6" ht="11.25">
      <c r="A1244" s="7">
        <v>700</v>
      </c>
      <c r="B1244" s="4" t="s">
        <v>305</v>
      </c>
      <c r="C1244" s="32">
        <v>0</v>
      </c>
      <c r="E1244" s="32">
        <v>0</v>
      </c>
      <c r="F1244" s="1"/>
    </row>
    <row r="1245" spans="1:6" ht="11.25">
      <c r="A1245" s="7"/>
      <c r="C1245" s="32"/>
      <c r="E1245" s="32"/>
      <c r="F1245" s="1"/>
    </row>
    <row r="1246" spans="1:6" ht="11.25">
      <c r="A1246" s="7">
        <v>73</v>
      </c>
      <c r="B1246" s="4" t="s">
        <v>382</v>
      </c>
      <c r="C1246" s="32"/>
      <c r="E1246" s="32"/>
      <c r="F1246" s="1"/>
    </row>
    <row r="1247" spans="1:6" ht="11.25">
      <c r="A1247" s="7">
        <v>730</v>
      </c>
      <c r="B1247" s="4" t="s">
        <v>383</v>
      </c>
      <c r="C1247" s="32">
        <v>0</v>
      </c>
      <c r="E1247" s="32">
        <v>0</v>
      </c>
      <c r="F1247" s="1"/>
    </row>
    <row r="1248" spans="1:6" ht="11.25">
      <c r="A1248" s="7"/>
      <c r="C1248" s="32"/>
      <c r="E1248" s="32"/>
      <c r="F1248" s="1"/>
    </row>
    <row r="1249" spans="1:6" ht="11.25">
      <c r="A1249" s="7">
        <v>74</v>
      </c>
      <c r="B1249" s="4" t="s">
        <v>44</v>
      </c>
      <c r="C1249" s="32"/>
      <c r="E1249" s="32"/>
      <c r="F1249" s="1"/>
    </row>
    <row r="1250" spans="1:6" ht="11.25">
      <c r="A1250" s="7">
        <v>740</v>
      </c>
      <c r="B1250" s="4" t="s">
        <v>45</v>
      </c>
      <c r="C1250" s="32">
        <v>0</v>
      </c>
      <c r="E1250" s="32">
        <v>0</v>
      </c>
      <c r="F1250" s="1"/>
    </row>
    <row r="1251" spans="1:6" ht="11.25">
      <c r="A1251" s="7"/>
      <c r="C1251" s="32"/>
      <c r="E1251" s="32"/>
      <c r="F1251" s="1"/>
    </row>
    <row r="1252" spans="1:6" ht="11.25">
      <c r="A1252" s="7">
        <v>75</v>
      </c>
      <c r="B1252" s="4" t="s">
        <v>278</v>
      </c>
      <c r="C1252" s="32"/>
      <c r="E1252" s="32"/>
      <c r="F1252" s="1"/>
    </row>
    <row r="1253" spans="1:6" ht="11.25">
      <c r="A1253" s="7">
        <v>750</v>
      </c>
      <c r="B1253" s="4" t="s">
        <v>46</v>
      </c>
      <c r="C1253" s="32">
        <v>0</v>
      </c>
      <c r="E1253" s="32">
        <v>0</v>
      </c>
      <c r="F1253" s="1"/>
    </row>
    <row r="1254" spans="1:6" ht="11.25">
      <c r="A1254" s="7"/>
      <c r="C1254" s="32"/>
      <c r="E1254" s="32"/>
      <c r="F1254" s="1"/>
    </row>
    <row r="1255" spans="1:6" ht="11.25">
      <c r="A1255" s="7">
        <v>76</v>
      </c>
      <c r="B1255" s="4" t="s">
        <v>269</v>
      </c>
      <c r="C1255" s="32"/>
      <c r="E1255" s="32"/>
      <c r="F1255" s="1"/>
    </row>
    <row r="1256" spans="1:6" ht="11.25">
      <c r="A1256" s="7">
        <v>762</v>
      </c>
      <c r="B1256" s="4" t="s">
        <v>270</v>
      </c>
      <c r="C1256" s="32">
        <v>0</v>
      </c>
      <c r="E1256" s="32">
        <v>0</v>
      </c>
      <c r="F1256" s="1"/>
    </row>
    <row r="1257" spans="1:6" ht="11.25">
      <c r="A1257" s="7"/>
      <c r="C1257" s="32"/>
      <c r="E1257" s="32"/>
      <c r="F1257" s="1"/>
    </row>
    <row r="1258" spans="1:6" ht="11.25">
      <c r="A1258" s="7">
        <v>77</v>
      </c>
      <c r="B1258" s="4" t="s">
        <v>296</v>
      </c>
      <c r="C1258" s="32"/>
      <c r="E1258" s="32"/>
      <c r="F1258" s="1"/>
    </row>
    <row r="1259" spans="1:6" ht="11.25">
      <c r="A1259" s="7">
        <v>770</v>
      </c>
      <c r="B1259" s="4" t="s">
        <v>385</v>
      </c>
      <c r="C1259" s="32">
        <v>0</v>
      </c>
      <c r="E1259" s="32">
        <v>0</v>
      </c>
      <c r="F1259" s="1"/>
    </row>
    <row r="1260" spans="1:6" ht="11.25">
      <c r="A1260" s="7"/>
      <c r="C1260" s="32"/>
      <c r="E1260" s="32"/>
      <c r="F1260" s="1"/>
    </row>
    <row r="1261" spans="1:6" ht="11.25">
      <c r="A1261" s="7">
        <v>78</v>
      </c>
      <c r="B1261" s="4" t="s">
        <v>297</v>
      </c>
      <c r="C1261" s="32"/>
      <c r="E1261" s="32"/>
      <c r="F1261" s="1"/>
    </row>
    <row r="1262" spans="1:6" ht="11.25">
      <c r="A1262" s="7">
        <v>789</v>
      </c>
      <c r="B1262" s="4" t="s">
        <v>386</v>
      </c>
      <c r="C1262" s="32">
        <v>0</v>
      </c>
      <c r="E1262" s="32">
        <v>0</v>
      </c>
      <c r="F1262" s="1"/>
    </row>
    <row r="1263" spans="5:6" ht="11.25">
      <c r="E1263" s="32"/>
      <c r="F1263" s="1"/>
    </row>
    <row r="1264" spans="2:6" ht="11.25">
      <c r="B1264" s="5" t="s">
        <v>232</v>
      </c>
      <c r="C1264" s="5"/>
      <c r="D1264" s="13">
        <f>+C1244+C1247+C1250+C1253+C1256+C1259+C1262</f>
        <v>0</v>
      </c>
      <c r="E1264" s="32"/>
      <c r="F1264" s="13">
        <v>0</v>
      </c>
    </row>
    <row r="1265" ht="11.25">
      <c r="F1265" s="6"/>
    </row>
    <row r="1266" spans="2:6" ht="11.25">
      <c r="B1266" s="5" t="s">
        <v>284</v>
      </c>
      <c r="C1266" s="5"/>
      <c r="D1266" s="13">
        <f>+D1264+D1239+D1200+D1186</f>
        <v>0</v>
      </c>
      <c r="F1266" s="13">
        <v>50000</v>
      </c>
    </row>
    <row r="1268" ht="11.25">
      <c r="A1268" s="6" t="s">
        <v>285</v>
      </c>
    </row>
    <row r="1270" ht="11.25">
      <c r="A1270" s="6" t="s">
        <v>245</v>
      </c>
    </row>
    <row r="1272" spans="1:5" ht="11.25">
      <c r="A1272" s="7">
        <v>20</v>
      </c>
      <c r="B1272" s="4" t="s">
        <v>146</v>
      </c>
      <c r="E1272" s="4"/>
    </row>
    <row r="1273" spans="1:5" ht="11.25">
      <c r="A1273" s="7">
        <v>200</v>
      </c>
      <c r="B1273" s="4" t="s">
        <v>387</v>
      </c>
      <c r="C1273" s="32">
        <v>0</v>
      </c>
      <c r="E1273" s="32">
        <v>0</v>
      </c>
    </row>
    <row r="1274" spans="1:5" ht="11.25">
      <c r="A1274" s="7">
        <v>202</v>
      </c>
      <c r="B1274" s="4" t="s">
        <v>388</v>
      </c>
      <c r="C1274" s="32">
        <v>0</v>
      </c>
      <c r="E1274" s="32">
        <v>0</v>
      </c>
    </row>
    <row r="1275" spans="1:5" ht="11.25">
      <c r="A1275" s="7">
        <v>203</v>
      </c>
      <c r="B1275" s="4" t="s">
        <v>389</v>
      </c>
      <c r="C1275" s="32">
        <v>0</v>
      </c>
      <c r="E1275" s="32">
        <v>0</v>
      </c>
    </row>
    <row r="1276" spans="1:5" ht="11.25">
      <c r="A1276" s="7">
        <v>204</v>
      </c>
      <c r="B1276" s="4" t="s">
        <v>390</v>
      </c>
      <c r="C1276" s="32">
        <v>0</v>
      </c>
      <c r="E1276" s="32">
        <v>0</v>
      </c>
    </row>
    <row r="1277" spans="1:5" ht="11.25">
      <c r="A1277" s="7">
        <v>205</v>
      </c>
      <c r="B1277" s="4" t="s">
        <v>391</v>
      </c>
      <c r="C1277" s="32">
        <v>0</v>
      </c>
      <c r="E1277" s="32">
        <v>0</v>
      </c>
    </row>
    <row r="1278" spans="1:5" ht="11.25">
      <c r="A1278" s="7">
        <v>206</v>
      </c>
      <c r="B1278" s="4" t="s">
        <v>392</v>
      </c>
      <c r="C1278" s="32">
        <v>0</v>
      </c>
      <c r="E1278" s="32">
        <v>0</v>
      </c>
    </row>
    <row r="1279" spans="1:5" ht="11.25">
      <c r="A1279" s="7">
        <v>208</v>
      </c>
      <c r="B1279" s="4" t="s">
        <v>393</v>
      </c>
      <c r="C1279" s="32">
        <v>0</v>
      </c>
      <c r="E1279" s="32">
        <v>0</v>
      </c>
    </row>
    <row r="1280" spans="1:5" ht="11.25">
      <c r="A1280" s="7">
        <v>209</v>
      </c>
      <c r="B1280" s="4" t="s">
        <v>96</v>
      </c>
      <c r="C1280" s="32">
        <v>0</v>
      </c>
      <c r="E1280" s="32">
        <v>0</v>
      </c>
    </row>
    <row r="1281" spans="1:5" ht="11.25">
      <c r="A1281" s="7"/>
      <c r="C1281" s="32"/>
      <c r="E1281" s="32"/>
    </row>
    <row r="1282" spans="1:5" ht="11.25">
      <c r="A1282" s="7">
        <v>21</v>
      </c>
      <c r="B1282" s="4" t="s">
        <v>249</v>
      </c>
      <c r="C1282" s="32"/>
      <c r="E1282" s="32"/>
    </row>
    <row r="1283" spans="1:5" ht="11.25">
      <c r="A1283" s="7">
        <v>210</v>
      </c>
      <c r="B1283" s="4" t="s">
        <v>394</v>
      </c>
      <c r="C1283" s="32">
        <v>0</v>
      </c>
      <c r="E1283" s="32">
        <v>0</v>
      </c>
    </row>
    <row r="1284" spans="1:5" ht="11.25">
      <c r="A1284" s="7">
        <v>212</v>
      </c>
      <c r="B1284" s="4" t="s">
        <v>395</v>
      </c>
      <c r="C1284" s="32">
        <v>0</v>
      </c>
      <c r="E1284" s="32">
        <v>0</v>
      </c>
    </row>
    <row r="1285" spans="1:5" ht="11.25">
      <c r="A1285" s="7">
        <v>213</v>
      </c>
      <c r="B1285" s="4" t="s">
        <v>396</v>
      </c>
      <c r="C1285" s="32">
        <v>0</v>
      </c>
      <c r="E1285" s="32">
        <v>0</v>
      </c>
    </row>
    <row r="1286" spans="1:5" ht="11.25">
      <c r="A1286" s="7">
        <v>214</v>
      </c>
      <c r="B1286" s="4" t="s">
        <v>397</v>
      </c>
      <c r="C1286" s="32">
        <v>0</v>
      </c>
      <c r="E1286" s="32">
        <v>0</v>
      </c>
    </row>
    <row r="1287" spans="1:5" ht="11.25">
      <c r="A1287" s="7">
        <v>215</v>
      </c>
      <c r="B1287" s="4" t="s">
        <v>398</v>
      </c>
      <c r="C1287" s="32">
        <v>0</v>
      </c>
      <c r="E1287" s="32">
        <v>0</v>
      </c>
    </row>
    <row r="1288" spans="1:5" ht="11.25">
      <c r="A1288" s="7">
        <v>216</v>
      </c>
      <c r="B1288" s="4" t="s">
        <v>399</v>
      </c>
      <c r="C1288" s="32">
        <v>0</v>
      </c>
      <c r="E1288" s="32">
        <v>0</v>
      </c>
    </row>
    <row r="1289" spans="1:5" ht="11.25">
      <c r="A1289" s="7">
        <v>219</v>
      </c>
      <c r="B1289" s="4" t="s">
        <v>400</v>
      </c>
      <c r="C1289" s="32">
        <v>0</v>
      </c>
      <c r="E1289" s="32">
        <v>0</v>
      </c>
    </row>
    <row r="1290" spans="3:5" ht="11.25">
      <c r="C1290" s="32"/>
      <c r="E1290" s="32"/>
    </row>
    <row r="1291" spans="1:5" ht="11.25">
      <c r="A1291" s="7">
        <v>22</v>
      </c>
      <c r="B1291" s="4" t="s">
        <v>250</v>
      </c>
      <c r="C1291" s="32"/>
      <c r="E1291" s="32"/>
    </row>
    <row r="1292" spans="1:5" ht="11.25">
      <c r="A1292" s="7">
        <v>220</v>
      </c>
      <c r="B1292" s="4" t="s">
        <v>251</v>
      </c>
      <c r="C1292" s="32"/>
      <c r="E1292" s="32"/>
    </row>
    <row r="1293" spans="1:5" ht="11.25">
      <c r="A1293" s="7" t="s">
        <v>342</v>
      </c>
      <c r="B1293" s="4" t="s">
        <v>345</v>
      </c>
      <c r="C1293" s="32">
        <v>0</v>
      </c>
      <c r="E1293" s="32">
        <v>0</v>
      </c>
    </row>
    <row r="1294" spans="1:5" ht="11.25">
      <c r="A1294" s="7" t="s">
        <v>343</v>
      </c>
      <c r="B1294" s="4" t="s">
        <v>346</v>
      </c>
      <c r="C1294" s="32">
        <v>0</v>
      </c>
      <c r="E1294" s="32">
        <v>0</v>
      </c>
    </row>
    <row r="1295" spans="1:5" ht="11.25">
      <c r="A1295" s="7" t="s">
        <v>252</v>
      </c>
      <c r="B1295" s="4" t="s">
        <v>347</v>
      </c>
      <c r="C1295" s="32">
        <v>0</v>
      </c>
      <c r="E1295" s="32">
        <v>0</v>
      </c>
    </row>
    <row r="1296" spans="1:5" ht="11.25">
      <c r="A1296" s="7">
        <v>221</v>
      </c>
      <c r="B1296" s="4" t="s">
        <v>253</v>
      </c>
      <c r="C1296" s="32"/>
      <c r="E1296" s="32"/>
    </row>
    <row r="1297" spans="1:8" ht="11.25">
      <c r="A1297" s="7" t="s">
        <v>36</v>
      </c>
      <c r="B1297" s="4" t="s">
        <v>350</v>
      </c>
      <c r="C1297" s="32">
        <f>'[1]Pre2020'!$C$102+'[1]Pre2020'!$C$106</f>
        <v>5344.75</v>
      </c>
      <c r="E1297" s="32">
        <v>17263.63</v>
      </c>
      <c r="H1297" s="4" t="s">
        <v>513</v>
      </c>
    </row>
    <row r="1298" spans="1:5" ht="11.25">
      <c r="A1298" s="7" t="s">
        <v>254</v>
      </c>
      <c r="B1298" s="4" t="s">
        <v>351</v>
      </c>
      <c r="C1298" s="32">
        <v>0</v>
      </c>
      <c r="E1298" s="32">
        <v>0</v>
      </c>
    </row>
    <row r="1299" spans="1:5" ht="11.25">
      <c r="A1299" s="7" t="s">
        <v>255</v>
      </c>
      <c r="B1299" s="4" t="s">
        <v>372</v>
      </c>
      <c r="C1299" s="32">
        <v>0</v>
      </c>
      <c r="E1299" s="32">
        <v>0</v>
      </c>
    </row>
    <row r="1300" spans="1:5" ht="11.25">
      <c r="A1300" s="7" t="s">
        <v>97</v>
      </c>
      <c r="B1300" s="4" t="s">
        <v>98</v>
      </c>
      <c r="C1300" s="32">
        <v>0</v>
      </c>
      <c r="E1300" s="32">
        <v>0</v>
      </c>
    </row>
    <row r="1301" spans="1:5" ht="11.25">
      <c r="A1301" s="7" t="s">
        <v>256</v>
      </c>
      <c r="B1301" s="4" t="s">
        <v>373</v>
      </c>
      <c r="C1301" s="32">
        <v>0</v>
      </c>
      <c r="E1301" s="32">
        <v>0</v>
      </c>
    </row>
    <row r="1302" spans="1:5" ht="11.25">
      <c r="A1302" s="7" t="s">
        <v>348</v>
      </c>
      <c r="B1302" s="4" t="s">
        <v>99</v>
      </c>
      <c r="C1302" s="32">
        <v>0</v>
      </c>
      <c r="E1302" s="32">
        <v>0</v>
      </c>
    </row>
    <row r="1303" spans="1:5" ht="11.25">
      <c r="A1303" s="7" t="s">
        <v>356</v>
      </c>
      <c r="B1303" s="4" t="s">
        <v>357</v>
      </c>
      <c r="C1303" s="32">
        <v>0</v>
      </c>
      <c r="E1303" s="32">
        <v>0</v>
      </c>
    </row>
    <row r="1304" spans="1:8" ht="11.25">
      <c r="A1304" s="7" t="s">
        <v>349</v>
      </c>
      <c r="B1304" s="4" t="s">
        <v>374</v>
      </c>
      <c r="C1304" s="32">
        <f>'[1]Pre2020'!$C$109</f>
        <v>0</v>
      </c>
      <c r="E1304" s="32">
        <v>0</v>
      </c>
      <c r="H1304" s="4" t="s">
        <v>513</v>
      </c>
    </row>
    <row r="1305" spans="1:5" ht="11.25">
      <c r="A1305" s="7">
        <v>222</v>
      </c>
      <c r="B1305" s="4" t="s">
        <v>257</v>
      </c>
      <c r="C1305" s="32"/>
      <c r="E1305" s="32"/>
    </row>
    <row r="1306" spans="1:8" ht="11.25">
      <c r="A1306" s="7" t="s">
        <v>401</v>
      </c>
      <c r="B1306" s="4" t="s">
        <v>100</v>
      </c>
      <c r="C1306" s="32">
        <f>'[1]Pre2020'!$C$112+'[1]Pre2020'!$C$114</f>
        <v>1200</v>
      </c>
      <c r="E1306" s="32">
        <v>1200</v>
      </c>
      <c r="H1306" s="4" t="s">
        <v>513</v>
      </c>
    </row>
    <row r="1307" spans="1:5" ht="11.25">
      <c r="A1307" s="7" t="s">
        <v>183</v>
      </c>
      <c r="B1307" s="4" t="s">
        <v>258</v>
      </c>
      <c r="C1307" s="32">
        <v>0</v>
      </c>
      <c r="E1307" s="32">
        <v>0</v>
      </c>
    </row>
    <row r="1308" spans="1:5" ht="11.25">
      <c r="A1308" s="7" t="s">
        <v>184</v>
      </c>
      <c r="B1308" s="4" t="s">
        <v>259</v>
      </c>
      <c r="C1308" s="32">
        <v>0</v>
      </c>
      <c r="E1308" s="32">
        <v>0</v>
      </c>
    </row>
    <row r="1309" spans="1:5" ht="11.25">
      <c r="A1309" s="7">
        <v>225</v>
      </c>
      <c r="B1309" s="4" t="s">
        <v>260</v>
      </c>
      <c r="C1309" s="32"/>
      <c r="E1309" s="32"/>
    </row>
    <row r="1310" spans="1:8" ht="11.25">
      <c r="A1310" s="7" t="s">
        <v>101</v>
      </c>
      <c r="B1310" s="4" t="s">
        <v>106</v>
      </c>
      <c r="C1310" s="32">
        <f>'[1]Pre2020'!$C$116</f>
        <v>11658.781400998709</v>
      </c>
      <c r="E1310" s="32">
        <v>0</v>
      </c>
      <c r="H1310" s="4" t="s">
        <v>513</v>
      </c>
    </row>
    <row r="1311" spans="1:5" ht="11.25">
      <c r="A1311" s="7" t="s">
        <v>102</v>
      </c>
      <c r="B1311" s="4" t="s">
        <v>103</v>
      </c>
      <c r="C1311" s="32">
        <v>0</v>
      </c>
      <c r="E1311" s="32">
        <v>0</v>
      </c>
    </row>
    <row r="1312" spans="1:5" ht="11.25">
      <c r="A1312" s="7" t="s">
        <v>104</v>
      </c>
      <c r="B1312" s="4" t="s">
        <v>105</v>
      </c>
      <c r="C1312" s="32">
        <v>0</v>
      </c>
      <c r="E1312" s="32">
        <v>0</v>
      </c>
    </row>
    <row r="1313" spans="1:5" ht="11.25">
      <c r="A1313" s="7" t="s">
        <v>94</v>
      </c>
      <c r="B1313" s="4" t="s">
        <v>362</v>
      </c>
      <c r="C1313" s="32">
        <v>0</v>
      </c>
      <c r="E1313" s="32">
        <v>0</v>
      </c>
    </row>
    <row r="1314" spans="1:5" ht="11.25">
      <c r="A1314" s="7">
        <v>227</v>
      </c>
      <c r="B1314" s="4" t="s">
        <v>107</v>
      </c>
      <c r="C1314" s="32"/>
      <c r="E1314" s="32"/>
    </row>
    <row r="1315" spans="1:5" ht="11.25">
      <c r="A1315" s="7" t="s">
        <v>110</v>
      </c>
      <c r="B1315" s="4" t="s">
        <v>111</v>
      </c>
      <c r="C1315" s="32">
        <v>0</v>
      </c>
      <c r="E1315" s="32">
        <v>0</v>
      </c>
    </row>
    <row r="1316" spans="1:5" ht="11.25">
      <c r="A1316" s="7" t="s">
        <v>112</v>
      </c>
      <c r="B1316" s="4" t="s">
        <v>113</v>
      </c>
      <c r="C1316" s="32">
        <v>0</v>
      </c>
      <c r="E1316" s="32">
        <v>0</v>
      </c>
    </row>
    <row r="1317" spans="1:5" ht="11.25">
      <c r="A1317" s="7" t="s">
        <v>114</v>
      </c>
      <c r="B1317" s="4" t="s">
        <v>115</v>
      </c>
      <c r="C1317" s="32">
        <v>0</v>
      </c>
      <c r="E1317" s="32">
        <v>0</v>
      </c>
    </row>
    <row r="1318" spans="1:8" ht="11.25">
      <c r="A1318" s="7" t="s">
        <v>108</v>
      </c>
      <c r="B1318" s="4" t="s">
        <v>109</v>
      </c>
      <c r="C1318" s="32">
        <f>'[1]Pre2020'!$C$118+'[1]Pre2020'!$C$120+'[1]Pre2020'!$C$122</f>
        <v>39523.869999999995</v>
      </c>
      <c r="E1318" s="32">
        <v>39523.869999999995</v>
      </c>
      <c r="H1318" s="4" t="s">
        <v>513</v>
      </c>
    </row>
    <row r="1320" spans="2:6" ht="11.25">
      <c r="B1320" s="5" t="s">
        <v>266</v>
      </c>
      <c r="C1320" s="5"/>
      <c r="D1320" s="13">
        <f>SUM(C1273:C1318)</f>
        <v>57727.4014009987</v>
      </c>
      <c r="F1320" s="13">
        <v>57987.5</v>
      </c>
    </row>
    <row r="1322" spans="1:4" ht="11.25">
      <c r="A1322" s="6" t="s">
        <v>268</v>
      </c>
      <c r="B1322" s="6"/>
      <c r="C1322" s="6"/>
      <c r="D1322" s="6"/>
    </row>
    <row r="1324" spans="1:2" ht="11.25">
      <c r="A1324" s="7">
        <v>44</v>
      </c>
      <c r="B1324" s="4" t="s">
        <v>38</v>
      </c>
    </row>
    <row r="1325" spans="1:6" ht="11.25">
      <c r="A1325" s="7">
        <v>443</v>
      </c>
      <c r="B1325" s="4" t="s">
        <v>44</v>
      </c>
      <c r="C1325" s="32">
        <v>0</v>
      </c>
      <c r="D1325" s="1"/>
      <c r="E1325" s="32">
        <v>0</v>
      </c>
      <c r="F1325" s="1"/>
    </row>
    <row r="1326" spans="3:6" ht="11.25">
      <c r="C1326" s="32"/>
      <c r="D1326" s="1"/>
      <c r="E1326" s="32"/>
      <c r="F1326" s="1"/>
    </row>
    <row r="1327" spans="1:6" ht="11.25">
      <c r="A1327" s="7">
        <v>46</v>
      </c>
      <c r="B1327" s="4" t="s">
        <v>269</v>
      </c>
      <c r="C1327" s="32"/>
      <c r="D1327" s="1"/>
      <c r="E1327" s="32"/>
      <c r="F1327" s="1"/>
    </row>
    <row r="1328" spans="1:6" ht="11.25">
      <c r="A1328" s="7">
        <v>462</v>
      </c>
      <c r="B1328" s="4" t="s">
        <v>270</v>
      </c>
      <c r="C1328" s="32">
        <v>0</v>
      </c>
      <c r="D1328" s="1"/>
      <c r="E1328" s="32">
        <v>0</v>
      </c>
      <c r="F1328" s="1"/>
    </row>
    <row r="1329" spans="3:6" ht="11.25">
      <c r="C1329" s="32"/>
      <c r="D1329" s="1"/>
      <c r="E1329" s="32"/>
      <c r="F1329" s="1"/>
    </row>
    <row r="1330" spans="1:6" ht="11.25">
      <c r="A1330" s="7">
        <v>48</v>
      </c>
      <c r="B1330" s="4" t="s">
        <v>271</v>
      </c>
      <c r="C1330" s="32"/>
      <c r="D1330" s="1"/>
      <c r="E1330" s="32"/>
      <c r="F1330" s="1"/>
    </row>
    <row r="1331" spans="1:6" ht="11.25">
      <c r="A1331" s="7">
        <v>482</v>
      </c>
      <c r="B1331" s="4" t="s">
        <v>376</v>
      </c>
      <c r="C1331" s="32">
        <v>0</v>
      </c>
      <c r="D1331" s="1"/>
      <c r="E1331" s="32">
        <v>0</v>
      </c>
      <c r="F1331" s="1"/>
    </row>
    <row r="1332" spans="1:6" ht="11.25">
      <c r="A1332" s="7">
        <v>489</v>
      </c>
      <c r="B1332" s="4" t="s">
        <v>219</v>
      </c>
      <c r="C1332" s="32">
        <v>0</v>
      </c>
      <c r="D1332" s="1"/>
      <c r="E1332" s="32">
        <v>0</v>
      </c>
      <c r="F1332" s="1"/>
    </row>
    <row r="1333" spans="3:6" ht="11.25">
      <c r="C1333" s="32"/>
      <c r="D1333" s="1"/>
      <c r="E1333" s="32"/>
      <c r="F1333" s="1"/>
    </row>
    <row r="1334" spans="2:6" ht="11.25">
      <c r="B1334" s="5" t="s">
        <v>225</v>
      </c>
      <c r="C1334" s="32"/>
      <c r="D1334" s="13">
        <f>SUM(C1325:C1332)</f>
        <v>0</v>
      </c>
      <c r="E1334" s="32"/>
      <c r="F1334" s="13">
        <v>0</v>
      </c>
    </row>
    <row r="1336" spans="1:4" ht="11.25">
      <c r="A1336" s="6" t="s">
        <v>272</v>
      </c>
      <c r="B1336" s="6"/>
      <c r="C1336" s="6"/>
      <c r="D1336" s="6"/>
    </row>
    <row r="1338" spans="1:6" ht="11.25">
      <c r="A1338" s="7">
        <v>60</v>
      </c>
      <c r="B1338" s="4" t="s">
        <v>303</v>
      </c>
      <c r="E1338" s="32"/>
      <c r="F1338" s="1"/>
    </row>
    <row r="1339" spans="1:6" ht="11.25">
      <c r="A1339" s="7">
        <v>600</v>
      </c>
      <c r="B1339" s="4" t="s">
        <v>377</v>
      </c>
      <c r="C1339" s="32">
        <f>'[3]PARTIDAS PRG'!$D123</f>
        <v>0</v>
      </c>
      <c r="E1339" s="32">
        <v>0</v>
      </c>
      <c r="F1339" s="1"/>
    </row>
    <row r="1340" spans="1:6" ht="11.25">
      <c r="A1340" s="7">
        <v>609</v>
      </c>
      <c r="B1340" s="4" t="s">
        <v>378</v>
      </c>
      <c r="C1340" s="32">
        <f>'[3]PARTIDAS PRG'!$D124</f>
        <v>0</v>
      </c>
      <c r="E1340" s="32">
        <v>0</v>
      </c>
      <c r="F1340" s="1"/>
    </row>
    <row r="1341" spans="1:6" ht="11.25">
      <c r="A1341" s="7"/>
      <c r="C1341" s="32"/>
      <c r="E1341" s="32"/>
      <c r="F1341" s="1"/>
    </row>
    <row r="1342" spans="1:6" ht="11.25">
      <c r="A1342" s="7">
        <v>61</v>
      </c>
      <c r="B1342" s="4" t="s">
        <v>380</v>
      </c>
      <c r="C1342" s="32"/>
      <c r="E1342" s="32"/>
      <c r="F1342" s="1"/>
    </row>
    <row r="1343" spans="1:6" ht="11.25">
      <c r="A1343" s="7">
        <v>610</v>
      </c>
      <c r="B1343" s="4" t="s">
        <v>377</v>
      </c>
      <c r="C1343" s="32">
        <f>'[3]PARTIDAS PRG'!$D125</f>
        <v>0</v>
      </c>
      <c r="E1343" s="32">
        <v>0</v>
      </c>
      <c r="F1343" s="1"/>
    </row>
    <row r="1344" spans="1:6" ht="11.25">
      <c r="A1344" s="7">
        <v>619</v>
      </c>
      <c r="B1344" s="4" t="s">
        <v>379</v>
      </c>
      <c r="C1344" s="32">
        <f>'[3]PARTIDAS PRG'!$D126</f>
        <v>0</v>
      </c>
      <c r="E1344" s="32">
        <v>0</v>
      </c>
      <c r="F1344" s="1"/>
    </row>
    <row r="1345" spans="1:6" ht="11.25">
      <c r="A1345" s="7"/>
      <c r="C1345" s="32"/>
      <c r="E1345" s="32"/>
      <c r="F1345" s="1"/>
    </row>
    <row r="1346" spans="1:6" ht="11.25">
      <c r="A1346" s="7">
        <v>62</v>
      </c>
      <c r="B1346" s="4" t="s">
        <v>304</v>
      </c>
      <c r="C1346" s="32"/>
      <c r="E1346" s="32"/>
      <c r="F1346" s="1"/>
    </row>
    <row r="1347" spans="1:6" ht="11.25">
      <c r="A1347" s="7">
        <v>621</v>
      </c>
      <c r="B1347" s="4" t="s">
        <v>273</v>
      </c>
      <c r="C1347" s="32">
        <f>'[3]PARTIDAS PRG'!$D127</f>
        <v>0</v>
      </c>
      <c r="E1347" s="32">
        <v>0</v>
      </c>
      <c r="F1347" s="1"/>
    </row>
    <row r="1348" spans="1:6" ht="11.25">
      <c r="A1348" s="7">
        <v>622</v>
      </c>
      <c r="B1348" s="4" t="s">
        <v>246</v>
      </c>
      <c r="C1348" s="32">
        <f>'[3]PARTIDAS PRG'!$D128</f>
        <v>0</v>
      </c>
      <c r="E1348" s="32">
        <v>0</v>
      </c>
      <c r="F1348" s="1"/>
    </row>
    <row r="1349" spans="1:6" ht="11.25">
      <c r="A1349" s="7">
        <v>623</v>
      </c>
      <c r="B1349" s="4" t="s">
        <v>41</v>
      </c>
      <c r="C1349" s="32">
        <f>'[3]PARTIDAS PRG'!$D129</f>
        <v>0</v>
      </c>
      <c r="E1349" s="32">
        <v>0</v>
      </c>
      <c r="F1349" s="1"/>
    </row>
    <row r="1350" spans="1:6" ht="11.25">
      <c r="A1350" s="7">
        <v>624</v>
      </c>
      <c r="B1350" s="4" t="s">
        <v>247</v>
      </c>
      <c r="C1350" s="32">
        <f>'[3]PARTIDAS PRG'!$D130</f>
        <v>0</v>
      </c>
      <c r="E1350" s="32">
        <v>0</v>
      </c>
      <c r="F1350" s="1"/>
    </row>
    <row r="1351" spans="1:6" ht="11.25">
      <c r="A1351" s="7">
        <v>625</v>
      </c>
      <c r="B1351" s="4" t="s">
        <v>39</v>
      </c>
      <c r="C1351" s="32">
        <f>'[3]PARTIDAS PRG'!$D131</f>
        <v>0</v>
      </c>
      <c r="E1351" s="32">
        <v>0</v>
      </c>
      <c r="F1351" s="1"/>
    </row>
    <row r="1352" spans="1:6" ht="11.25">
      <c r="A1352" s="7">
        <v>626</v>
      </c>
      <c r="B1352" s="4" t="s">
        <v>248</v>
      </c>
      <c r="C1352" s="32">
        <f>'[3]PARTIDAS PRG'!$D132</f>
        <v>0</v>
      </c>
      <c r="E1352" s="32">
        <v>0</v>
      </c>
      <c r="F1352" s="1"/>
    </row>
    <row r="1353" spans="1:6" ht="11.25">
      <c r="A1353" s="7">
        <v>627</v>
      </c>
      <c r="B1353" s="4" t="s">
        <v>274</v>
      </c>
      <c r="C1353" s="32">
        <f>'[3]PARTIDAS PRG'!$D133</f>
        <v>0</v>
      </c>
      <c r="E1353" s="32">
        <v>0</v>
      </c>
      <c r="F1353" s="1"/>
    </row>
    <row r="1354" spans="1:6" ht="11.25">
      <c r="A1354" s="7">
        <v>629</v>
      </c>
      <c r="B1354" s="4" t="s">
        <v>40</v>
      </c>
      <c r="C1354" s="32">
        <f>'[3]PARTIDAS PRG'!$D134</f>
        <v>0</v>
      </c>
      <c r="E1354" s="32">
        <v>0</v>
      </c>
      <c r="F1354" s="1"/>
    </row>
    <row r="1355" spans="1:6" ht="11.25">
      <c r="A1355" s="7"/>
      <c r="C1355" s="32"/>
      <c r="E1355" s="32"/>
      <c r="F1355" s="1"/>
    </row>
    <row r="1356" spans="1:6" ht="11.25">
      <c r="A1356" s="7">
        <v>63</v>
      </c>
      <c r="B1356" s="4" t="s">
        <v>275</v>
      </c>
      <c r="C1356" s="32"/>
      <c r="E1356" s="32"/>
      <c r="F1356" s="1"/>
    </row>
    <row r="1357" spans="1:6" ht="11.25">
      <c r="A1357" s="7">
        <v>631</v>
      </c>
      <c r="B1357" s="4" t="s">
        <v>273</v>
      </c>
      <c r="C1357" s="32">
        <f>'[3]PARTIDAS PRG'!$D135</f>
        <v>0</v>
      </c>
      <c r="E1357" s="32">
        <v>0</v>
      </c>
      <c r="F1357" s="1"/>
    </row>
    <row r="1358" spans="1:6" ht="11.25">
      <c r="A1358" s="7">
        <v>632</v>
      </c>
      <c r="B1358" s="4" t="s">
        <v>246</v>
      </c>
      <c r="C1358" s="32">
        <f>'[3]PARTIDAS PRG'!$D136</f>
        <v>0</v>
      </c>
      <c r="E1358" s="32">
        <v>0</v>
      </c>
      <c r="F1358" s="1"/>
    </row>
    <row r="1359" spans="1:6" ht="11.25">
      <c r="A1359" s="7">
        <v>633</v>
      </c>
      <c r="B1359" s="4" t="s">
        <v>41</v>
      </c>
      <c r="C1359" s="32">
        <f>'[3]PARTIDAS PRG'!$D137</f>
        <v>0</v>
      </c>
      <c r="E1359" s="32">
        <v>0</v>
      </c>
      <c r="F1359" s="1"/>
    </row>
    <row r="1360" spans="1:6" ht="11.25">
      <c r="A1360" s="7">
        <v>634</v>
      </c>
      <c r="B1360" s="4" t="s">
        <v>247</v>
      </c>
      <c r="C1360" s="32">
        <f>'[3]PARTIDAS PRG'!$D138</f>
        <v>0</v>
      </c>
      <c r="E1360" s="32">
        <v>0</v>
      </c>
      <c r="F1360" s="1"/>
    </row>
    <row r="1361" spans="1:6" ht="11.25">
      <c r="A1361" s="7">
        <v>635</v>
      </c>
      <c r="B1361" s="4" t="s">
        <v>39</v>
      </c>
      <c r="C1361" s="32">
        <f>'[3]PARTIDAS PRG'!$D139</f>
        <v>0</v>
      </c>
      <c r="E1361" s="32">
        <v>0</v>
      </c>
      <c r="F1361" s="1"/>
    </row>
    <row r="1362" spans="1:6" ht="11.25">
      <c r="A1362" s="7">
        <v>636</v>
      </c>
      <c r="B1362" s="4" t="s">
        <v>248</v>
      </c>
      <c r="C1362" s="32">
        <f>'[3]PARTIDAS PRG'!$D140</f>
        <v>0</v>
      </c>
      <c r="E1362" s="32">
        <v>0</v>
      </c>
      <c r="F1362" s="1"/>
    </row>
    <row r="1363" spans="1:6" ht="11.25">
      <c r="A1363" s="7">
        <v>637</v>
      </c>
      <c r="B1363" s="4" t="s">
        <v>274</v>
      </c>
      <c r="C1363" s="32">
        <f>'[3]PARTIDAS PRG'!$D141</f>
        <v>0</v>
      </c>
      <c r="E1363" s="32">
        <v>0</v>
      </c>
      <c r="F1363" s="1"/>
    </row>
    <row r="1364" spans="1:6" ht="11.25">
      <c r="A1364" s="7">
        <v>639</v>
      </c>
      <c r="B1364" s="4" t="s">
        <v>42</v>
      </c>
      <c r="C1364" s="32">
        <f>'[3]PARTIDAS PRG'!$D142</f>
        <v>0</v>
      </c>
      <c r="E1364" s="32">
        <v>0</v>
      </c>
      <c r="F1364" s="1"/>
    </row>
    <row r="1365" spans="1:6" ht="11.25">
      <c r="A1365" s="7"/>
      <c r="C1365" s="32"/>
      <c r="E1365" s="32"/>
      <c r="F1365" s="1"/>
    </row>
    <row r="1366" spans="1:6" ht="11.25">
      <c r="A1366" s="7">
        <v>64</v>
      </c>
      <c r="B1366" s="4" t="s">
        <v>381</v>
      </c>
      <c r="C1366" s="32"/>
      <c r="E1366" s="32"/>
      <c r="F1366" s="1"/>
    </row>
    <row r="1367" spans="1:6" ht="11.25">
      <c r="A1367" s="7">
        <v>640</v>
      </c>
      <c r="B1367" s="4" t="s">
        <v>381</v>
      </c>
      <c r="C1367" s="32">
        <f>'[3]PARTIDAS PRG'!$D143</f>
        <v>0</v>
      </c>
      <c r="E1367" s="32">
        <v>0</v>
      </c>
      <c r="F1367" s="1"/>
    </row>
    <row r="1368" spans="1:6" ht="11.25">
      <c r="A1368" s="7">
        <v>641</v>
      </c>
      <c r="B1368" s="4" t="s">
        <v>43</v>
      </c>
      <c r="C1368" s="32">
        <f>'[3]PARTIDAS PRG'!$D144</f>
        <v>0</v>
      </c>
      <c r="E1368" s="32">
        <v>0</v>
      </c>
      <c r="F1368" s="1"/>
    </row>
    <row r="1369" spans="1:6" ht="11.25">
      <c r="A1369" s="7"/>
      <c r="C1369" s="32"/>
      <c r="E1369" s="32"/>
      <c r="F1369" s="1"/>
    </row>
    <row r="1370" spans="1:6" ht="11.25">
      <c r="A1370" s="7">
        <v>65</v>
      </c>
      <c r="B1370" s="4" t="s">
        <v>484</v>
      </c>
      <c r="C1370" s="32"/>
      <c r="E1370" s="32"/>
      <c r="F1370" s="1"/>
    </row>
    <row r="1371" spans="1:6" ht="11.25">
      <c r="A1371" s="7" t="s">
        <v>367</v>
      </c>
      <c r="B1371" s="4" t="s">
        <v>369</v>
      </c>
      <c r="C1371" s="32">
        <f>'[3]PARTIDAS PRG'!$D145</f>
        <v>0</v>
      </c>
      <c r="E1371" s="32">
        <v>0</v>
      </c>
      <c r="F1371" s="1"/>
    </row>
    <row r="1372" spans="1:6" ht="11.25">
      <c r="A1372" s="4" t="s">
        <v>368</v>
      </c>
      <c r="B1372" s="4" t="s">
        <v>370</v>
      </c>
      <c r="C1372" s="32">
        <v>0</v>
      </c>
      <c r="E1372" s="32">
        <v>0</v>
      </c>
      <c r="F1372" s="1"/>
    </row>
    <row r="1373" spans="1:6" ht="11.25">
      <c r="A1373" s="7"/>
      <c r="E1373" s="32"/>
      <c r="F1373" s="1"/>
    </row>
    <row r="1374" spans="2:6" ht="11.25">
      <c r="B1374" s="5" t="s">
        <v>276</v>
      </c>
      <c r="C1374" s="5"/>
      <c r="D1374" s="13">
        <f>SUM(C1339:C1372)</f>
        <v>0</v>
      </c>
      <c r="E1374" s="32"/>
      <c r="F1374" s="13">
        <v>0</v>
      </c>
    </row>
    <row r="1375" spans="5:6" ht="11.25">
      <c r="E1375" s="32"/>
      <c r="F1375" s="1"/>
    </row>
    <row r="1376" spans="1:6" ht="11.25">
      <c r="A1376" s="6" t="s">
        <v>277</v>
      </c>
      <c r="B1376" s="6"/>
      <c r="C1376" s="6"/>
      <c r="D1376" s="6"/>
      <c r="E1376" s="32"/>
      <c r="F1376" s="1"/>
    </row>
    <row r="1377" spans="5:6" ht="11.25">
      <c r="E1377" s="32"/>
      <c r="F1377" s="1"/>
    </row>
    <row r="1378" spans="1:6" ht="11.25">
      <c r="A1378" s="7">
        <v>70</v>
      </c>
      <c r="B1378" s="4" t="s">
        <v>305</v>
      </c>
      <c r="E1378" s="32"/>
      <c r="F1378" s="1"/>
    </row>
    <row r="1379" spans="1:6" ht="11.25">
      <c r="A1379" s="7">
        <v>700</v>
      </c>
      <c r="B1379" s="4" t="s">
        <v>305</v>
      </c>
      <c r="C1379" s="32">
        <v>0</v>
      </c>
      <c r="E1379" s="32">
        <v>0</v>
      </c>
      <c r="F1379" s="1"/>
    </row>
    <row r="1380" spans="1:6" ht="11.25">
      <c r="A1380" s="7"/>
      <c r="C1380" s="32"/>
      <c r="E1380" s="32"/>
      <c r="F1380" s="1"/>
    </row>
    <row r="1381" spans="1:6" ht="11.25">
      <c r="A1381" s="7">
        <v>73</v>
      </c>
      <c r="B1381" s="4" t="s">
        <v>382</v>
      </c>
      <c r="C1381" s="32"/>
      <c r="E1381" s="32"/>
      <c r="F1381" s="1"/>
    </row>
    <row r="1382" spans="1:6" ht="11.25">
      <c r="A1382" s="7">
        <v>730</v>
      </c>
      <c r="B1382" s="4" t="s">
        <v>383</v>
      </c>
      <c r="C1382" s="32">
        <v>0</v>
      </c>
      <c r="E1382" s="32">
        <v>0</v>
      </c>
      <c r="F1382" s="1"/>
    </row>
    <row r="1383" spans="1:6" ht="11.25">
      <c r="A1383" s="7"/>
      <c r="C1383" s="32"/>
      <c r="E1383" s="32"/>
      <c r="F1383" s="1"/>
    </row>
    <row r="1384" spans="1:6" ht="11.25">
      <c r="A1384" s="7">
        <v>74</v>
      </c>
      <c r="B1384" s="4" t="s">
        <v>44</v>
      </c>
      <c r="C1384" s="32"/>
      <c r="E1384" s="32"/>
      <c r="F1384" s="1"/>
    </row>
    <row r="1385" spans="1:6" ht="11.25">
      <c r="A1385" s="7">
        <v>740</v>
      </c>
      <c r="B1385" s="4" t="s">
        <v>45</v>
      </c>
      <c r="C1385" s="32">
        <v>0</v>
      </c>
      <c r="E1385" s="32">
        <v>0</v>
      </c>
      <c r="F1385" s="1"/>
    </row>
    <row r="1386" spans="1:6" ht="11.25">
      <c r="A1386" s="7"/>
      <c r="C1386" s="32"/>
      <c r="E1386" s="32"/>
      <c r="F1386" s="1"/>
    </row>
    <row r="1387" spans="1:6" ht="11.25">
      <c r="A1387" s="7">
        <v>75</v>
      </c>
      <c r="B1387" s="4" t="s">
        <v>278</v>
      </c>
      <c r="C1387" s="32"/>
      <c r="E1387" s="32"/>
      <c r="F1387" s="1"/>
    </row>
    <row r="1388" spans="1:6" ht="11.25">
      <c r="A1388" s="7">
        <v>750</v>
      </c>
      <c r="B1388" s="4" t="s">
        <v>46</v>
      </c>
      <c r="C1388" s="32">
        <v>0</v>
      </c>
      <c r="E1388" s="32">
        <v>0</v>
      </c>
      <c r="F1388" s="1"/>
    </row>
    <row r="1389" spans="1:6" ht="11.25">
      <c r="A1389" s="7"/>
      <c r="C1389" s="32"/>
      <c r="E1389" s="32"/>
      <c r="F1389" s="1"/>
    </row>
    <row r="1390" spans="1:6" ht="11.25">
      <c r="A1390" s="7">
        <v>76</v>
      </c>
      <c r="B1390" s="4" t="s">
        <v>269</v>
      </c>
      <c r="C1390" s="32"/>
      <c r="E1390" s="32"/>
      <c r="F1390" s="1"/>
    </row>
    <row r="1391" spans="1:6" ht="11.25">
      <c r="A1391" s="7">
        <v>762</v>
      </c>
      <c r="B1391" s="4" t="s">
        <v>270</v>
      </c>
      <c r="C1391" s="32">
        <v>0</v>
      </c>
      <c r="E1391" s="32">
        <v>0</v>
      </c>
      <c r="F1391" s="1"/>
    </row>
    <row r="1392" spans="1:6" ht="11.25">
      <c r="A1392" s="7"/>
      <c r="C1392" s="32"/>
      <c r="E1392" s="32"/>
      <c r="F1392" s="1"/>
    </row>
    <row r="1393" spans="1:6" ht="11.25">
      <c r="A1393" s="7">
        <v>77</v>
      </c>
      <c r="B1393" s="4" t="s">
        <v>296</v>
      </c>
      <c r="C1393" s="32"/>
      <c r="E1393" s="32"/>
      <c r="F1393" s="1"/>
    </row>
    <row r="1394" spans="1:6" ht="11.25">
      <c r="A1394" s="7">
        <v>770</v>
      </c>
      <c r="B1394" s="4" t="s">
        <v>385</v>
      </c>
      <c r="C1394" s="32">
        <v>0</v>
      </c>
      <c r="E1394" s="32">
        <v>0</v>
      </c>
      <c r="F1394" s="1"/>
    </row>
    <row r="1395" spans="1:6" ht="11.25">
      <c r="A1395" s="7"/>
      <c r="C1395" s="32"/>
      <c r="E1395" s="32"/>
      <c r="F1395" s="1"/>
    </row>
    <row r="1396" spans="1:6" ht="11.25">
      <c r="A1396" s="7">
        <v>78</v>
      </c>
      <c r="B1396" s="4" t="s">
        <v>297</v>
      </c>
      <c r="C1396" s="32"/>
      <c r="E1396" s="32"/>
      <c r="F1396" s="1"/>
    </row>
    <row r="1397" spans="1:6" ht="11.25">
      <c r="A1397" s="7">
        <v>789</v>
      </c>
      <c r="B1397" s="4" t="s">
        <v>386</v>
      </c>
      <c r="C1397" s="32">
        <v>0</v>
      </c>
      <c r="E1397" s="32">
        <v>0</v>
      </c>
      <c r="F1397" s="1"/>
    </row>
    <row r="1398" spans="5:6" ht="11.25">
      <c r="E1398" s="32"/>
      <c r="F1398" s="1"/>
    </row>
    <row r="1399" spans="2:6" ht="11.25">
      <c r="B1399" s="5" t="s">
        <v>232</v>
      </c>
      <c r="C1399" s="5"/>
      <c r="D1399" s="13">
        <f>+C1379+C1382+C1385+C1388+C1391+C1394+C1397</f>
        <v>0</v>
      </c>
      <c r="E1399" s="32"/>
      <c r="F1399" s="13">
        <v>0</v>
      </c>
    </row>
    <row r="1400" spans="5:6" ht="11.25">
      <c r="E1400" s="32"/>
      <c r="F1400" s="1"/>
    </row>
    <row r="1401" spans="2:6" ht="11.25">
      <c r="B1401" s="5" t="s">
        <v>286</v>
      </c>
      <c r="C1401" s="5"/>
      <c r="D1401" s="13">
        <f>+D1399+D1374+D1334+D1320</f>
        <v>57727.4014009987</v>
      </c>
      <c r="E1401" s="32"/>
      <c r="F1401" s="13">
        <v>57987.5</v>
      </c>
    </row>
    <row r="1402" spans="5:6" ht="11.25">
      <c r="E1402" s="32"/>
      <c r="F1402" s="1"/>
    </row>
    <row r="1403" ht="11.25">
      <c r="A1403" s="6" t="s">
        <v>287</v>
      </c>
    </row>
    <row r="1405" ht="11.25">
      <c r="A1405" s="6" t="s">
        <v>245</v>
      </c>
    </row>
    <row r="1407" spans="1:2" ht="11.25">
      <c r="A1407" s="7">
        <v>20</v>
      </c>
      <c r="B1407" s="4" t="s">
        <v>146</v>
      </c>
    </row>
    <row r="1408" spans="1:5" ht="11.25">
      <c r="A1408" s="7">
        <v>200</v>
      </c>
      <c r="B1408" s="4" t="s">
        <v>387</v>
      </c>
      <c r="C1408" s="32">
        <v>0</v>
      </c>
      <c r="E1408" s="32">
        <v>0</v>
      </c>
    </row>
    <row r="1409" spans="1:5" ht="11.25">
      <c r="A1409" s="7">
        <v>202</v>
      </c>
      <c r="B1409" s="4" t="s">
        <v>388</v>
      </c>
      <c r="C1409" s="32">
        <v>0</v>
      </c>
      <c r="E1409" s="32">
        <v>0</v>
      </c>
    </row>
    <row r="1410" spans="1:5" ht="11.25">
      <c r="A1410" s="7">
        <v>203</v>
      </c>
      <c r="B1410" s="4" t="s">
        <v>389</v>
      </c>
      <c r="C1410" s="32">
        <v>0</v>
      </c>
      <c r="E1410" s="32">
        <v>0</v>
      </c>
    </row>
    <row r="1411" spans="1:5" ht="11.25">
      <c r="A1411" s="7">
        <v>204</v>
      </c>
      <c r="B1411" s="4" t="s">
        <v>390</v>
      </c>
      <c r="C1411" s="32">
        <v>0</v>
      </c>
      <c r="E1411" s="32">
        <v>0</v>
      </c>
    </row>
    <row r="1412" spans="1:5" ht="11.25">
      <c r="A1412" s="7">
        <v>205</v>
      </c>
      <c r="B1412" s="4" t="s">
        <v>391</v>
      </c>
      <c r="C1412" s="32">
        <v>0</v>
      </c>
      <c r="E1412" s="32">
        <v>0</v>
      </c>
    </row>
    <row r="1413" spans="1:5" ht="11.25">
      <c r="A1413" s="7">
        <v>206</v>
      </c>
      <c r="B1413" s="4" t="s">
        <v>392</v>
      </c>
      <c r="C1413" s="32">
        <v>0</v>
      </c>
      <c r="E1413" s="32">
        <v>0</v>
      </c>
    </row>
    <row r="1414" spans="1:5" ht="11.25">
      <c r="A1414" s="7">
        <v>208</v>
      </c>
      <c r="B1414" s="4" t="s">
        <v>393</v>
      </c>
      <c r="C1414" s="32">
        <v>0</v>
      </c>
      <c r="E1414" s="32">
        <v>0</v>
      </c>
    </row>
    <row r="1415" spans="1:5" ht="11.25">
      <c r="A1415" s="7">
        <v>209</v>
      </c>
      <c r="B1415" s="4" t="s">
        <v>96</v>
      </c>
      <c r="C1415" s="32">
        <v>0</v>
      </c>
      <c r="E1415" s="32">
        <v>0</v>
      </c>
    </row>
    <row r="1416" spans="1:5" ht="11.25">
      <c r="A1416" s="7"/>
      <c r="C1416" s="32"/>
      <c r="E1416" s="32"/>
    </row>
    <row r="1417" spans="1:5" ht="11.25">
      <c r="A1417" s="7">
        <v>21</v>
      </c>
      <c r="B1417" s="4" t="s">
        <v>249</v>
      </c>
      <c r="C1417" s="32"/>
      <c r="E1417" s="32"/>
    </row>
    <row r="1418" spans="1:5" ht="11.25">
      <c r="A1418" s="7">
        <v>210</v>
      </c>
      <c r="B1418" s="4" t="s">
        <v>394</v>
      </c>
      <c r="C1418" s="32">
        <v>0</v>
      </c>
      <c r="E1418" s="32">
        <v>0</v>
      </c>
    </row>
    <row r="1419" spans="1:5" ht="11.25">
      <c r="A1419" s="7">
        <v>212</v>
      </c>
      <c r="B1419" s="4" t="s">
        <v>395</v>
      </c>
      <c r="C1419" s="32">
        <v>0</v>
      </c>
      <c r="E1419" s="32">
        <v>0</v>
      </c>
    </row>
    <row r="1420" spans="1:5" ht="11.25">
      <c r="A1420" s="7">
        <v>213</v>
      </c>
      <c r="B1420" s="4" t="s">
        <v>396</v>
      </c>
      <c r="C1420" s="32">
        <v>0</v>
      </c>
      <c r="E1420" s="32">
        <v>0</v>
      </c>
    </row>
    <row r="1421" spans="1:5" ht="11.25">
      <c r="A1421" s="7">
        <v>214</v>
      </c>
      <c r="B1421" s="4" t="s">
        <v>397</v>
      </c>
      <c r="C1421" s="32">
        <v>0</v>
      </c>
      <c r="E1421" s="32">
        <v>0</v>
      </c>
    </row>
    <row r="1422" spans="1:5" ht="11.25">
      <c r="A1422" s="7">
        <v>215</v>
      </c>
      <c r="B1422" s="4" t="s">
        <v>398</v>
      </c>
      <c r="C1422" s="32">
        <v>0</v>
      </c>
      <c r="E1422" s="32">
        <v>0</v>
      </c>
    </row>
    <row r="1423" spans="1:5" ht="11.25">
      <c r="A1423" s="7">
        <v>216</v>
      </c>
      <c r="B1423" s="4" t="s">
        <v>399</v>
      </c>
      <c r="C1423" s="32">
        <v>0</v>
      </c>
      <c r="E1423" s="32">
        <v>0</v>
      </c>
    </row>
    <row r="1424" spans="1:5" ht="11.25">
      <c r="A1424" s="7">
        <v>219</v>
      </c>
      <c r="B1424" s="4" t="s">
        <v>400</v>
      </c>
      <c r="C1424" s="32">
        <v>0</v>
      </c>
      <c r="E1424" s="32">
        <v>0</v>
      </c>
    </row>
    <row r="1425" spans="3:5" ht="11.25">
      <c r="C1425" s="32"/>
      <c r="E1425" s="32"/>
    </row>
    <row r="1426" spans="1:5" ht="11.25">
      <c r="A1426" s="7">
        <v>22</v>
      </c>
      <c r="B1426" s="4" t="s">
        <v>250</v>
      </c>
      <c r="C1426" s="32"/>
      <c r="E1426" s="32"/>
    </row>
    <row r="1427" spans="1:5" ht="11.25">
      <c r="A1427" s="7">
        <v>220</v>
      </c>
      <c r="B1427" s="4" t="s">
        <v>251</v>
      </c>
      <c r="C1427" s="32">
        <v>0</v>
      </c>
      <c r="E1427" s="32">
        <v>0</v>
      </c>
    </row>
    <row r="1428" spans="1:5" ht="11.25">
      <c r="A1428" s="7" t="s">
        <v>342</v>
      </c>
      <c r="B1428" s="4" t="s">
        <v>345</v>
      </c>
      <c r="C1428" s="32">
        <v>0</v>
      </c>
      <c r="E1428" s="32">
        <v>0</v>
      </c>
    </row>
    <row r="1429" spans="1:5" ht="11.25">
      <c r="A1429" s="7" t="s">
        <v>343</v>
      </c>
      <c r="B1429" s="4" t="s">
        <v>346</v>
      </c>
      <c r="C1429" s="32">
        <v>0</v>
      </c>
      <c r="E1429" s="32">
        <v>0</v>
      </c>
    </row>
    <row r="1430" spans="1:5" ht="11.25">
      <c r="A1430" s="7" t="s">
        <v>252</v>
      </c>
      <c r="B1430" s="4" t="s">
        <v>347</v>
      </c>
      <c r="C1430" s="32">
        <v>0</v>
      </c>
      <c r="E1430" s="32">
        <v>0</v>
      </c>
    </row>
    <row r="1431" spans="1:5" ht="11.25">
      <c r="A1431" s="7">
        <v>221</v>
      </c>
      <c r="B1431" s="4" t="s">
        <v>253</v>
      </c>
      <c r="C1431" s="32"/>
      <c r="E1431" s="32"/>
    </row>
    <row r="1432" spans="1:5" ht="11.25">
      <c r="A1432" s="7" t="s">
        <v>36</v>
      </c>
      <c r="B1432" s="4" t="s">
        <v>350</v>
      </c>
      <c r="C1432" s="32">
        <v>0</v>
      </c>
      <c r="E1432" s="32">
        <v>0</v>
      </c>
    </row>
    <row r="1433" spans="1:5" ht="11.25">
      <c r="A1433" s="7" t="s">
        <v>254</v>
      </c>
      <c r="B1433" s="4" t="s">
        <v>351</v>
      </c>
      <c r="C1433" s="32">
        <v>0</v>
      </c>
      <c r="E1433" s="32">
        <v>0</v>
      </c>
    </row>
    <row r="1434" spans="1:5" ht="11.25">
      <c r="A1434" s="7" t="s">
        <v>255</v>
      </c>
      <c r="B1434" s="4" t="s">
        <v>372</v>
      </c>
      <c r="C1434" s="32">
        <v>0</v>
      </c>
      <c r="E1434" s="32">
        <v>0</v>
      </c>
    </row>
    <row r="1435" spans="1:5" ht="11.25">
      <c r="A1435" s="7" t="s">
        <v>97</v>
      </c>
      <c r="B1435" s="4" t="s">
        <v>98</v>
      </c>
      <c r="C1435" s="32">
        <v>0</v>
      </c>
      <c r="E1435" s="32">
        <v>0</v>
      </c>
    </row>
    <row r="1436" spans="1:5" ht="11.25">
      <c r="A1436" s="7" t="s">
        <v>256</v>
      </c>
      <c r="B1436" s="4" t="s">
        <v>373</v>
      </c>
      <c r="C1436" s="32">
        <v>0</v>
      </c>
      <c r="E1436" s="32">
        <v>0</v>
      </c>
    </row>
    <row r="1437" spans="1:5" ht="11.25">
      <c r="A1437" s="7" t="s">
        <v>348</v>
      </c>
      <c r="B1437" s="4" t="s">
        <v>99</v>
      </c>
      <c r="C1437" s="32">
        <v>0</v>
      </c>
      <c r="E1437" s="32">
        <v>0</v>
      </c>
    </row>
    <row r="1438" spans="1:5" ht="11.25">
      <c r="A1438" s="7" t="s">
        <v>356</v>
      </c>
      <c r="B1438" s="4" t="s">
        <v>357</v>
      </c>
      <c r="C1438" s="32">
        <v>0</v>
      </c>
      <c r="E1438" s="32">
        <v>0</v>
      </c>
    </row>
    <row r="1439" spans="1:5" ht="11.25">
      <c r="A1439" s="7" t="s">
        <v>349</v>
      </c>
      <c r="B1439" s="4" t="s">
        <v>374</v>
      </c>
      <c r="C1439" s="32">
        <v>0</v>
      </c>
      <c r="E1439" s="32">
        <v>0</v>
      </c>
    </row>
    <row r="1440" spans="1:5" ht="11.25">
      <c r="A1440" s="7">
        <v>222</v>
      </c>
      <c r="B1440" s="4" t="s">
        <v>257</v>
      </c>
      <c r="C1440" s="32"/>
      <c r="E1440" s="32"/>
    </row>
    <row r="1441" spans="1:5" ht="11.25">
      <c r="A1441" s="7" t="s">
        <v>401</v>
      </c>
      <c r="B1441" s="4" t="s">
        <v>100</v>
      </c>
      <c r="C1441" s="32">
        <v>0</v>
      </c>
      <c r="E1441" s="32">
        <v>0</v>
      </c>
    </row>
    <row r="1442" spans="1:5" ht="11.25">
      <c r="A1442" s="7" t="s">
        <v>183</v>
      </c>
      <c r="B1442" s="4" t="s">
        <v>258</v>
      </c>
      <c r="C1442" s="32">
        <v>0</v>
      </c>
      <c r="E1442" s="32">
        <v>0</v>
      </c>
    </row>
    <row r="1443" spans="1:5" ht="11.25">
      <c r="A1443" s="7" t="s">
        <v>184</v>
      </c>
      <c r="B1443" s="4" t="s">
        <v>259</v>
      </c>
      <c r="C1443" s="32">
        <v>0</v>
      </c>
      <c r="E1443" s="32">
        <v>0</v>
      </c>
    </row>
    <row r="1444" spans="1:5" ht="11.25">
      <c r="A1444" s="7">
        <v>225</v>
      </c>
      <c r="B1444" s="4" t="s">
        <v>260</v>
      </c>
      <c r="C1444" s="32"/>
      <c r="E1444" s="32"/>
    </row>
    <row r="1445" spans="1:5" ht="11.25">
      <c r="A1445" s="7" t="s">
        <v>101</v>
      </c>
      <c r="B1445" s="4" t="s">
        <v>106</v>
      </c>
      <c r="C1445" s="32">
        <v>0</v>
      </c>
      <c r="E1445" s="32">
        <v>0</v>
      </c>
    </row>
    <row r="1446" spans="1:5" ht="11.25">
      <c r="A1446" s="7" t="s">
        <v>102</v>
      </c>
      <c r="B1446" s="4" t="s">
        <v>103</v>
      </c>
      <c r="C1446" s="32">
        <v>0</v>
      </c>
      <c r="E1446" s="32">
        <v>0</v>
      </c>
    </row>
    <row r="1447" spans="1:5" ht="11.25">
      <c r="A1447" s="7" t="s">
        <v>104</v>
      </c>
      <c r="B1447" s="4" t="s">
        <v>105</v>
      </c>
      <c r="C1447" s="32">
        <v>0</v>
      </c>
      <c r="E1447" s="32">
        <v>0</v>
      </c>
    </row>
    <row r="1448" spans="1:5" ht="11.25">
      <c r="A1448" s="7" t="s">
        <v>94</v>
      </c>
      <c r="B1448" s="4" t="s">
        <v>362</v>
      </c>
      <c r="C1448" s="32">
        <v>0</v>
      </c>
      <c r="E1448" s="32">
        <v>0</v>
      </c>
    </row>
    <row r="1449" spans="1:5" ht="11.25">
      <c r="A1449" s="7">
        <v>227</v>
      </c>
      <c r="B1449" s="4" t="s">
        <v>107</v>
      </c>
      <c r="C1449" s="32"/>
      <c r="E1449" s="32"/>
    </row>
    <row r="1450" spans="1:5" ht="11.25">
      <c r="A1450" s="7" t="s">
        <v>110</v>
      </c>
      <c r="B1450" s="4" t="s">
        <v>111</v>
      </c>
      <c r="C1450" s="32">
        <v>0</v>
      </c>
      <c r="E1450" s="32">
        <v>0</v>
      </c>
    </row>
    <row r="1451" spans="1:5" ht="11.25">
      <c r="A1451" s="7" t="s">
        <v>112</v>
      </c>
      <c r="B1451" s="4" t="s">
        <v>113</v>
      </c>
      <c r="C1451" s="32">
        <v>0</v>
      </c>
      <c r="E1451" s="32">
        <v>0</v>
      </c>
    </row>
    <row r="1452" spans="1:5" ht="11.25">
      <c r="A1452" s="7" t="s">
        <v>114</v>
      </c>
      <c r="B1452" s="4" t="s">
        <v>115</v>
      </c>
      <c r="C1452" s="32">
        <v>0</v>
      </c>
      <c r="E1452" s="32">
        <v>0</v>
      </c>
    </row>
    <row r="1453" spans="1:5" ht="11.25">
      <c r="A1453" s="7" t="s">
        <v>108</v>
      </c>
      <c r="B1453" s="4" t="s">
        <v>109</v>
      </c>
      <c r="C1453" s="32">
        <v>0</v>
      </c>
      <c r="E1453" s="32">
        <v>0</v>
      </c>
    </row>
    <row r="1454" ht="11.25">
      <c r="C1454" s="11"/>
    </row>
    <row r="1455" spans="2:6" ht="11.25">
      <c r="B1455" s="5" t="s">
        <v>266</v>
      </c>
      <c r="C1455" s="11"/>
      <c r="D1455" s="13">
        <f>SUM(C1408:C1453)</f>
        <v>0</v>
      </c>
      <c r="F1455" s="13">
        <v>0</v>
      </c>
    </row>
    <row r="1457" spans="1:4" ht="11.25">
      <c r="A1457" s="6" t="s">
        <v>268</v>
      </c>
      <c r="B1457" s="6"/>
      <c r="C1457" s="6"/>
      <c r="D1457" s="6"/>
    </row>
    <row r="1459" spans="1:2" ht="11.25">
      <c r="A1459" s="7">
        <v>44</v>
      </c>
      <c r="B1459" s="4" t="s">
        <v>38</v>
      </c>
    </row>
    <row r="1460" spans="1:6" ht="11.25">
      <c r="A1460" s="7">
        <v>443</v>
      </c>
      <c r="B1460" s="4" t="s">
        <v>44</v>
      </c>
      <c r="C1460" s="32">
        <v>0</v>
      </c>
      <c r="D1460" s="1"/>
      <c r="E1460" s="32">
        <v>0</v>
      </c>
      <c r="F1460" s="1"/>
    </row>
    <row r="1461" spans="3:6" ht="11.25">
      <c r="C1461" s="32"/>
      <c r="D1461" s="1"/>
      <c r="E1461" s="32"/>
      <c r="F1461" s="1"/>
    </row>
    <row r="1462" spans="1:6" ht="11.25">
      <c r="A1462" s="7">
        <v>46</v>
      </c>
      <c r="B1462" s="4" t="s">
        <v>269</v>
      </c>
      <c r="C1462" s="32"/>
      <c r="D1462" s="1"/>
      <c r="E1462" s="32"/>
      <c r="F1462" s="1"/>
    </row>
    <row r="1463" spans="1:6" ht="11.25">
      <c r="A1463" s="7">
        <v>462</v>
      </c>
      <c r="B1463" s="4" t="s">
        <v>270</v>
      </c>
      <c r="C1463" s="32">
        <v>0</v>
      </c>
      <c r="D1463" s="1"/>
      <c r="E1463" s="32">
        <v>0</v>
      </c>
      <c r="F1463" s="1"/>
    </row>
    <row r="1464" spans="3:6" ht="11.25">
      <c r="C1464" s="32"/>
      <c r="D1464" s="1"/>
      <c r="E1464" s="32"/>
      <c r="F1464" s="1"/>
    </row>
    <row r="1465" spans="1:6" ht="11.25">
      <c r="A1465" s="7">
        <v>48</v>
      </c>
      <c r="B1465" s="4" t="s">
        <v>271</v>
      </c>
      <c r="C1465" s="32"/>
      <c r="D1465" s="1"/>
      <c r="E1465" s="32"/>
      <c r="F1465" s="1"/>
    </row>
    <row r="1466" spans="1:6" ht="11.25">
      <c r="A1466" s="7">
        <v>482</v>
      </c>
      <c r="B1466" s="4" t="s">
        <v>376</v>
      </c>
      <c r="C1466" s="32">
        <v>0</v>
      </c>
      <c r="D1466" s="1"/>
      <c r="E1466" s="32">
        <v>0</v>
      </c>
      <c r="F1466" s="1"/>
    </row>
    <row r="1467" spans="1:6" ht="11.25">
      <c r="A1467" s="7">
        <v>489</v>
      </c>
      <c r="B1467" s="4" t="s">
        <v>219</v>
      </c>
      <c r="C1467" s="32">
        <v>0</v>
      </c>
      <c r="D1467" s="1"/>
      <c r="E1467" s="32">
        <v>0</v>
      </c>
      <c r="F1467" s="1"/>
    </row>
    <row r="1468" spans="3:6" ht="11.25">
      <c r="C1468" s="32"/>
      <c r="D1468" s="1"/>
      <c r="E1468" s="32"/>
      <c r="F1468" s="1"/>
    </row>
    <row r="1469" spans="2:6" ht="11.25">
      <c r="B1469" s="5" t="s">
        <v>225</v>
      </c>
      <c r="C1469" s="32"/>
      <c r="D1469" s="13">
        <f>SUM(C1459:C1468)</f>
        <v>0</v>
      </c>
      <c r="E1469" s="32"/>
      <c r="F1469" s="13">
        <v>0</v>
      </c>
    </row>
    <row r="1471" spans="1:4" ht="11.25">
      <c r="A1471" s="6" t="s">
        <v>272</v>
      </c>
      <c r="B1471" s="6"/>
      <c r="C1471" s="6"/>
      <c r="D1471" s="6"/>
    </row>
    <row r="1473" spans="1:6" ht="11.25">
      <c r="A1473" s="7">
        <v>60</v>
      </c>
      <c r="B1473" s="4" t="s">
        <v>303</v>
      </c>
      <c r="E1473" s="32"/>
      <c r="F1473" s="1"/>
    </row>
    <row r="1474" spans="1:6" ht="11.25">
      <c r="A1474" s="7">
        <v>600</v>
      </c>
      <c r="B1474" s="4" t="s">
        <v>377</v>
      </c>
      <c r="C1474" s="32">
        <f>'[3]PARTIDAS PRG'!$D146</f>
        <v>0</v>
      </c>
      <c r="E1474" s="32">
        <v>0</v>
      </c>
      <c r="F1474" s="1"/>
    </row>
    <row r="1475" spans="1:6" ht="11.25">
      <c r="A1475" s="7">
        <v>609</v>
      </c>
      <c r="B1475" s="4" t="s">
        <v>378</v>
      </c>
      <c r="C1475" s="32">
        <f>'[3]PARTIDAS PRG'!$D147</f>
        <v>0</v>
      </c>
      <c r="E1475" s="32">
        <v>0</v>
      </c>
      <c r="F1475" s="1"/>
    </row>
    <row r="1476" spans="1:6" ht="11.25">
      <c r="A1476" s="7"/>
      <c r="C1476" s="32"/>
      <c r="E1476" s="32"/>
      <c r="F1476" s="1"/>
    </row>
    <row r="1477" spans="1:6" ht="11.25">
      <c r="A1477" s="7">
        <v>61</v>
      </c>
      <c r="B1477" s="4" t="s">
        <v>380</v>
      </c>
      <c r="C1477" s="32"/>
      <c r="E1477" s="32"/>
      <c r="F1477" s="1"/>
    </row>
    <row r="1478" spans="1:6" ht="11.25">
      <c r="A1478" s="7">
        <v>610</v>
      </c>
      <c r="B1478" s="4" t="s">
        <v>377</v>
      </c>
      <c r="C1478" s="32">
        <f>'[3]PARTIDAS PRG'!$D148</f>
        <v>0</v>
      </c>
      <c r="E1478" s="32">
        <v>0</v>
      </c>
      <c r="F1478" s="1"/>
    </row>
    <row r="1479" spans="1:6" ht="11.25">
      <c r="A1479" s="7">
        <v>619</v>
      </c>
      <c r="B1479" s="4" t="s">
        <v>379</v>
      </c>
      <c r="C1479" s="32">
        <f>'[3]PARTIDAS PRG'!$D149</f>
        <v>0</v>
      </c>
      <c r="E1479" s="32">
        <v>0</v>
      </c>
      <c r="F1479" s="1"/>
    </row>
    <row r="1480" spans="1:6" ht="11.25">
      <c r="A1480" s="7"/>
      <c r="C1480" s="32"/>
      <c r="E1480" s="32"/>
      <c r="F1480" s="1"/>
    </row>
    <row r="1481" spans="1:6" ht="11.25">
      <c r="A1481" s="7">
        <v>62</v>
      </c>
      <c r="B1481" s="4" t="s">
        <v>304</v>
      </c>
      <c r="C1481" s="32"/>
      <c r="E1481" s="32"/>
      <c r="F1481" s="1"/>
    </row>
    <row r="1482" spans="1:6" ht="11.25">
      <c r="A1482" s="7">
        <v>621</v>
      </c>
      <c r="B1482" s="4" t="s">
        <v>273</v>
      </c>
      <c r="C1482" s="32">
        <f>'[3]PARTIDAS PRG'!$D150</f>
        <v>0</v>
      </c>
      <c r="E1482" s="32">
        <v>0</v>
      </c>
      <c r="F1482" s="1"/>
    </row>
    <row r="1483" spans="1:6" ht="11.25">
      <c r="A1483" s="7">
        <v>622</v>
      </c>
      <c r="B1483" s="4" t="s">
        <v>246</v>
      </c>
      <c r="C1483" s="32">
        <f>'[3]PARTIDAS PRG'!$D151</f>
        <v>1349267.27</v>
      </c>
      <c r="E1483" s="32">
        <v>1750898.6800000002</v>
      </c>
      <c r="F1483" s="1"/>
    </row>
    <row r="1484" spans="1:6" ht="11.25">
      <c r="A1484" s="7">
        <v>623</v>
      </c>
      <c r="B1484" s="4" t="s">
        <v>41</v>
      </c>
      <c r="C1484" s="32">
        <f>'[3]PARTIDAS PRG'!$D152</f>
        <v>0</v>
      </c>
      <c r="E1484" s="32">
        <v>0</v>
      </c>
      <c r="F1484" s="1"/>
    </row>
    <row r="1485" spans="1:6" ht="11.25">
      <c r="A1485" s="7">
        <v>624</v>
      </c>
      <c r="B1485" s="4" t="s">
        <v>247</v>
      </c>
      <c r="C1485" s="32">
        <f>'[3]PARTIDAS PRG'!$D153</f>
        <v>0</v>
      </c>
      <c r="E1485" s="32">
        <v>0</v>
      </c>
      <c r="F1485" s="1"/>
    </row>
    <row r="1486" spans="1:6" ht="11.25">
      <c r="A1486" s="7">
        <v>625</v>
      </c>
      <c r="B1486" s="4" t="s">
        <v>39</v>
      </c>
      <c r="C1486" s="32">
        <f>'[3]PARTIDAS PRG'!$D154</f>
        <v>0</v>
      </c>
      <c r="E1486" s="32">
        <v>0</v>
      </c>
      <c r="F1486" s="1"/>
    </row>
    <row r="1487" spans="1:6" ht="11.25">
      <c r="A1487" s="7">
        <v>626</v>
      </c>
      <c r="B1487" s="4" t="s">
        <v>248</v>
      </c>
      <c r="C1487" s="32">
        <f>'[3]PARTIDAS PRG'!$D155</f>
        <v>0</v>
      </c>
      <c r="E1487" s="32">
        <v>0</v>
      </c>
      <c r="F1487" s="1"/>
    </row>
    <row r="1488" spans="1:6" ht="11.25">
      <c r="A1488" s="7">
        <v>627</v>
      </c>
      <c r="B1488" s="4" t="s">
        <v>274</v>
      </c>
      <c r="C1488" s="32">
        <f>'[3]PARTIDAS PRG'!$D156</f>
        <v>0</v>
      </c>
      <c r="E1488" s="32">
        <v>0</v>
      </c>
      <c r="F1488" s="1"/>
    </row>
    <row r="1489" spans="1:6" ht="11.25">
      <c r="A1489" s="7">
        <v>629</v>
      </c>
      <c r="B1489" s="4" t="s">
        <v>40</v>
      </c>
      <c r="C1489" s="32">
        <f>'[3]PARTIDAS PRG'!$D157</f>
        <v>0</v>
      </c>
      <c r="E1489" s="32">
        <v>0</v>
      </c>
      <c r="F1489" s="1"/>
    </row>
    <row r="1490" spans="1:6" ht="11.25">
      <c r="A1490" s="7"/>
      <c r="C1490" s="32"/>
      <c r="E1490" s="32"/>
      <c r="F1490" s="1"/>
    </row>
    <row r="1491" spans="1:6" ht="11.25">
      <c r="A1491" s="7">
        <v>63</v>
      </c>
      <c r="B1491" s="4" t="s">
        <v>275</v>
      </c>
      <c r="C1491" s="32"/>
      <c r="E1491" s="32"/>
      <c r="F1491" s="1"/>
    </row>
    <row r="1492" spans="1:6" ht="11.25">
      <c r="A1492" s="7">
        <v>631</v>
      </c>
      <c r="B1492" s="4" t="s">
        <v>273</v>
      </c>
      <c r="C1492" s="32">
        <f>'[3]PARTIDAS PRG'!$D158</f>
        <v>0</v>
      </c>
      <c r="E1492" s="32">
        <v>0</v>
      </c>
      <c r="F1492" s="1"/>
    </row>
    <row r="1493" spans="1:6" ht="11.25">
      <c r="A1493" s="7">
        <v>632</v>
      </c>
      <c r="B1493" s="4" t="s">
        <v>246</v>
      </c>
      <c r="C1493" s="32">
        <f>'[3]PARTIDAS PRG'!$D159</f>
        <v>0</v>
      </c>
      <c r="E1493" s="32">
        <v>0</v>
      </c>
      <c r="F1493" s="1"/>
    </row>
    <row r="1494" spans="1:6" ht="11.25">
      <c r="A1494" s="7">
        <v>633</v>
      </c>
      <c r="B1494" s="4" t="s">
        <v>41</v>
      </c>
      <c r="C1494" s="32">
        <f>'[3]PARTIDAS PRG'!$D160</f>
        <v>0</v>
      </c>
      <c r="E1494" s="32">
        <v>0</v>
      </c>
      <c r="F1494" s="1"/>
    </row>
    <row r="1495" spans="1:6" ht="11.25">
      <c r="A1495" s="7">
        <v>634</v>
      </c>
      <c r="B1495" s="4" t="s">
        <v>247</v>
      </c>
      <c r="C1495" s="32">
        <f>'[3]PARTIDAS PRG'!$D161</f>
        <v>0</v>
      </c>
      <c r="E1495" s="32">
        <v>0</v>
      </c>
      <c r="F1495" s="1"/>
    </row>
    <row r="1496" spans="1:6" ht="11.25">
      <c r="A1496" s="7">
        <v>635</v>
      </c>
      <c r="B1496" s="4" t="s">
        <v>39</v>
      </c>
      <c r="C1496" s="32">
        <f>'[3]PARTIDAS PRG'!$D162</f>
        <v>0</v>
      </c>
      <c r="E1496" s="32">
        <v>0</v>
      </c>
      <c r="F1496" s="1"/>
    </row>
    <row r="1497" spans="1:6" ht="11.25">
      <c r="A1497" s="7">
        <v>636</v>
      </c>
      <c r="B1497" s="4" t="s">
        <v>248</v>
      </c>
      <c r="C1497" s="32">
        <f>'[3]PARTIDAS PRG'!$D163</f>
        <v>0</v>
      </c>
      <c r="E1497" s="32">
        <v>0</v>
      </c>
      <c r="F1497" s="1"/>
    </row>
    <row r="1498" spans="1:6" ht="11.25">
      <c r="A1498" s="7">
        <v>637</v>
      </c>
      <c r="B1498" s="4" t="s">
        <v>274</v>
      </c>
      <c r="C1498" s="32">
        <f>'[3]PARTIDAS PRG'!$D164</f>
        <v>0</v>
      </c>
      <c r="E1498" s="32">
        <v>0</v>
      </c>
      <c r="F1498" s="1"/>
    </row>
    <row r="1499" spans="1:6" ht="11.25">
      <c r="A1499" s="7">
        <v>639</v>
      </c>
      <c r="B1499" s="4" t="s">
        <v>42</v>
      </c>
      <c r="C1499" s="32">
        <f>'[3]PARTIDAS PRG'!$D165</f>
        <v>0</v>
      </c>
      <c r="E1499" s="32">
        <v>0</v>
      </c>
      <c r="F1499" s="1"/>
    </row>
    <row r="1500" spans="1:6" ht="11.25">
      <c r="A1500" s="7"/>
      <c r="C1500" s="32"/>
      <c r="E1500" s="32"/>
      <c r="F1500" s="1"/>
    </row>
    <row r="1501" spans="1:6" ht="11.25">
      <c r="A1501" s="7">
        <v>64</v>
      </c>
      <c r="B1501" s="4" t="s">
        <v>381</v>
      </c>
      <c r="C1501" s="32"/>
      <c r="E1501" s="32"/>
      <c r="F1501" s="1"/>
    </row>
    <row r="1502" spans="1:6" ht="11.25">
      <c r="A1502" s="7">
        <v>640</v>
      </c>
      <c r="B1502" s="4" t="s">
        <v>381</v>
      </c>
      <c r="C1502" s="32">
        <f>'[3]PARTIDAS PRG'!$D166</f>
        <v>0</v>
      </c>
      <c r="E1502" s="32">
        <v>0</v>
      </c>
      <c r="F1502" s="1"/>
    </row>
    <row r="1503" spans="1:6" ht="11.25">
      <c r="A1503" s="7">
        <v>641</v>
      </c>
      <c r="B1503" s="4" t="s">
        <v>43</v>
      </c>
      <c r="C1503" s="32">
        <f>'[3]PARTIDAS PRG'!$D167</f>
        <v>0</v>
      </c>
      <c r="E1503" s="32">
        <v>0</v>
      </c>
      <c r="F1503" s="1"/>
    </row>
    <row r="1504" spans="1:6" ht="11.25">
      <c r="A1504" s="7"/>
      <c r="C1504" s="32"/>
      <c r="E1504" s="32"/>
      <c r="F1504" s="1"/>
    </row>
    <row r="1505" spans="1:6" ht="11.25">
      <c r="A1505" s="7">
        <v>65</v>
      </c>
      <c r="B1505" s="4" t="s">
        <v>484</v>
      </c>
      <c r="C1505" s="32"/>
      <c r="E1505" s="32"/>
      <c r="F1505" s="1"/>
    </row>
    <row r="1506" spans="1:6" ht="11.25">
      <c r="A1506" s="7" t="s">
        <v>367</v>
      </c>
      <c r="B1506" s="4" t="s">
        <v>369</v>
      </c>
      <c r="C1506" s="32">
        <f>'[3]PARTIDAS PRG'!$D168</f>
        <v>0</v>
      </c>
      <c r="E1506" s="32">
        <v>0</v>
      </c>
      <c r="F1506" s="1"/>
    </row>
    <row r="1507" spans="1:6" ht="11.25">
      <c r="A1507" s="4" t="s">
        <v>368</v>
      </c>
      <c r="B1507" s="4" t="s">
        <v>370</v>
      </c>
      <c r="C1507" s="32">
        <v>0</v>
      </c>
      <c r="E1507" s="32">
        <v>0</v>
      </c>
      <c r="F1507" s="1"/>
    </row>
    <row r="1508" spans="1:6" ht="11.25">
      <c r="A1508" s="7"/>
      <c r="E1508" s="32"/>
      <c r="F1508" s="1"/>
    </row>
    <row r="1509" spans="2:6" ht="11.25">
      <c r="B1509" s="5" t="s">
        <v>276</v>
      </c>
      <c r="C1509" s="5"/>
      <c r="D1509" s="13">
        <f>SUM(C1474:C1508)</f>
        <v>1349267.27</v>
      </c>
      <c r="E1509" s="32"/>
      <c r="F1509" s="13">
        <v>1750898.6800000002</v>
      </c>
    </row>
    <row r="1510" spans="5:6" ht="11.25">
      <c r="E1510" s="32"/>
      <c r="F1510" s="1"/>
    </row>
    <row r="1511" spans="1:6" ht="11.25">
      <c r="A1511" s="6" t="s">
        <v>277</v>
      </c>
      <c r="B1511" s="6"/>
      <c r="C1511" s="6"/>
      <c r="D1511" s="6"/>
      <c r="E1511" s="32"/>
      <c r="F1511" s="1"/>
    </row>
    <row r="1512" spans="5:6" ht="11.25">
      <c r="E1512" s="32"/>
      <c r="F1512" s="1"/>
    </row>
    <row r="1513" spans="1:6" ht="11.25">
      <c r="A1513" s="7">
        <v>70</v>
      </c>
      <c r="B1513" s="4" t="s">
        <v>305</v>
      </c>
      <c r="E1513" s="32"/>
      <c r="F1513" s="1"/>
    </row>
    <row r="1514" spans="1:6" ht="11.25">
      <c r="A1514" s="7">
        <v>700</v>
      </c>
      <c r="B1514" s="4" t="s">
        <v>305</v>
      </c>
      <c r="C1514" s="32">
        <v>0</v>
      </c>
      <c r="D1514" s="1"/>
      <c r="E1514" s="32">
        <v>0</v>
      </c>
      <c r="F1514" s="1"/>
    </row>
    <row r="1515" spans="1:6" ht="11.25">
      <c r="A1515" s="7"/>
      <c r="C1515" s="32"/>
      <c r="D1515" s="1"/>
      <c r="E1515" s="32"/>
      <c r="F1515" s="1"/>
    </row>
    <row r="1516" spans="1:6" ht="11.25">
      <c r="A1516" s="7">
        <v>73</v>
      </c>
      <c r="B1516" s="4" t="s">
        <v>382</v>
      </c>
      <c r="C1516" s="32"/>
      <c r="D1516" s="1"/>
      <c r="E1516" s="32"/>
      <c r="F1516" s="1"/>
    </row>
    <row r="1517" spans="1:6" ht="11.25">
      <c r="A1517" s="7">
        <v>730</v>
      </c>
      <c r="B1517" s="4" t="s">
        <v>383</v>
      </c>
      <c r="C1517" s="32">
        <v>0</v>
      </c>
      <c r="D1517" s="1"/>
      <c r="E1517" s="32">
        <v>0</v>
      </c>
      <c r="F1517" s="1"/>
    </row>
    <row r="1518" spans="1:6" ht="11.25">
      <c r="A1518" s="7"/>
      <c r="C1518" s="32"/>
      <c r="D1518" s="1"/>
      <c r="E1518" s="32"/>
      <c r="F1518" s="1"/>
    </row>
    <row r="1519" spans="1:6" ht="11.25">
      <c r="A1519" s="7">
        <v>74</v>
      </c>
      <c r="B1519" s="4" t="s">
        <v>44</v>
      </c>
      <c r="C1519" s="32"/>
      <c r="D1519" s="1"/>
      <c r="E1519" s="32"/>
      <c r="F1519" s="1"/>
    </row>
    <row r="1520" spans="1:6" ht="11.25">
      <c r="A1520" s="7">
        <v>740</v>
      </c>
      <c r="B1520" s="4" t="s">
        <v>45</v>
      </c>
      <c r="C1520" s="32">
        <v>0</v>
      </c>
      <c r="D1520" s="1"/>
      <c r="E1520" s="32">
        <v>0</v>
      </c>
      <c r="F1520" s="1"/>
    </row>
    <row r="1521" spans="1:6" ht="11.25">
      <c r="A1521" s="7"/>
      <c r="C1521" s="32"/>
      <c r="D1521" s="1"/>
      <c r="E1521" s="32"/>
      <c r="F1521" s="1"/>
    </row>
    <row r="1522" spans="1:6" ht="11.25">
      <c r="A1522" s="7">
        <v>75</v>
      </c>
      <c r="B1522" s="4" t="s">
        <v>278</v>
      </c>
      <c r="C1522" s="32"/>
      <c r="D1522" s="1"/>
      <c r="E1522" s="32"/>
      <c r="F1522" s="1"/>
    </row>
    <row r="1523" spans="1:6" ht="11.25">
      <c r="A1523" s="7">
        <v>750</v>
      </c>
      <c r="B1523" s="4" t="s">
        <v>46</v>
      </c>
      <c r="C1523" s="32">
        <v>0</v>
      </c>
      <c r="D1523" s="1"/>
      <c r="E1523" s="32">
        <v>0</v>
      </c>
      <c r="F1523" s="1"/>
    </row>
    <row r="1524" spans="1:6" ht="11.25">
      <c r="A1524" s="7"/>
      <c r="C1524" s="32"/>
      <c r="D1524" s="1"/>
      <c r="E1524" s="32"/>
      <c r="F1524" s="1"/>
    </row>
    <row r="1525" spans="1:6" ht="11.25">
      <c r="A1525" s="7">
        <v>76</v>
      </c>
      <c r="B1525" s="4" t="s">
        <v>269</v>
      </c>
      <c r="C1525" s="32"/>
      <c r="D1525" s="1"/>
      <c r="E1525" s="32"/>
      <c r="F1525" s="1"/>
    </row>
    <row r="1526" spans="1:6" ht="11.25">
      <c r="A1526" s="7">
        <v>762</v>
      </c>
      <c r="B1526" s="4" t="s">
        <v>270</v>
      </c>
      <c r="C1526" s="32">
        <v>0</v>
      </c>
      <c r="D1526" s="1"/>
      <c r="E1526" s="32">
        <v>0</v>
      </c>
      <c r="F1526" s="1"/>
    </row>
    <row r="1527" spans="1:6" ht="11.25">
      <c r="A1527" s="7"/>
      <c r="C1527" s="32"/>
      <c r="D1527" s="1"/>
      <c r="E1527" s="32"/>
      <c r="F1527" s="1"/>
    </row>
    <row r="1528" spans="1:6" ht="11.25">
      <c r="A1528" s="7">
        <v>77</v>
      </c>
      <c r="B1528" s="4" t="s">
        <v>296</v>
      </c>
      <c r="C1528" s="32"/>
      <c r="D1528" s="1"/>
      <c r="E1528" s="32"/>
      <c r="F1528" s="1"/>
    </row>
    <row r="1529" spans="1:6" ht="11.25">
      <c r="A1529" s="7">
        <v>770</v>
      </c>
      <c r="B1529" s="4" t="s">
        <v>385</v>
      </c>
      <c r="C1529" s="32">
        <v>0</v>
      </c>
      <c r="D1529" s="1"/>
      <c r="E1529" s="32">
        <v>0</v>
      </c>
      <c r="F1529" s="1"/>
    </row>
    <row r="1530" spans="1:6" ht="11.25">
      <c r="A1530" s="7"/>
      <c r="C1530" s="32"/>
      <c r="D1530" s="1"/>
      <c r="E1530" s="32"/>
      <c r="F1530" s="1"/>
    </row>
    <row r="1531" spans="1:6" ht="11.25">
      <c r="A1531" s="7">
        <v>78</v>
      </c>
      <c r="B1531" s="4" t="s">
        <v>297</v>
      </c>
      <c r="C1531" s="32"/>
      <c r="D1531" s="1"/>
      <c r="E1531" s="32"/>
      <c r="F1531" s="1"/>
    </row>
    <row r="1532" spans="1:6" ht="11.25">
      <c r="A1532" s="7">
        <v>789</v>
      </c>
      <c r="B1532" s="4" t="s">
        <v>386</v>
      </c>
      <c r="C1532" s="32">
        <v>0</v>
      </c>
      <c r="D1532" s="1"/>
      <c r="E1532" s="32">
        <v>0</v>
      </c>
      <c r="F1532" s="1"/>
    </row>
    <row r="1533" spans="3:6" ht="11.25">
      <c r="C1533" s="32"/>
      <c r="D1533" s="1"/>
      <c r="E1533" s="32"/>
      <c r="F1533" s="1"/>
    </row>
    <row r="1534" spans="2:6" ht="11.25">
      <c r="B1534" s="5" t="s">
        <v>232</v>
      </c>
      <c r="C1534" s="32"/>
      <c r="D1534" s="13">
        <f>SUM(C1514:C1532)</f>
        <v>0</v>
      </c>
      <c r="E1534" s="32"/>
      <c r="F1534" s="13">
        <v>0</v>
      </c>
    </row>
    <row r="1535" spans="5:6" ht="11.25">
      <c r="E1535" s="32"/>
      <c r="F1535" s="1"/>
    </row>
    <row r="1536" spans="2:6" ht="11.25">
      <c r="B1536" s="5" t="s">
        <v>288</v>
      </c>
      <c r="C1536" s="5"/>
      <c r="D1536" s="13">
        <f>+D1534+D1509+D1469+D1455</f>
        <v>1349267.27</v>
      </c>
      <c r="E1536" s="32"/>
      <c r="F1536" s="13">
        <v>1750898.6800000002</v>
      </c>
    </row>
    <row r="1537" spans="5:6" ht="11.25">
      <c r="E1537" s="32"/>
      <c r="F1537" s="1"/>
    </row>
    <row r="1538" spans="1:6" ht="11.25">
      <c r="A1538" s="6" t="s">
        <v>289</v>
      </c>
      <c r="E1538" s="32"/>
      <c r="F1538" s="1"/>
    </row>
    <row r="1539" spans="5:6" ht="11.25">
      <c r="E1539" s="32"/>
      <c r="F1539" s="1"/>
    </row>
    <row r="1540" spans="1:6" ht="11.25">
      <c r="A1540" s="6" t="s">
        <v>245</v>
      </c>
      <c r="E1540" s="32"/>
      <c r="F1540" s="1"/>
    </row>
    <row r="1541" spans="5:6" ht="11.25">
      <c r="E1541" s="32"/>
      <c r="F1541" s="1"/>
    </row>
    <row r="1542" spans="1:6" ht="11.25">
      <c r="A1542" s="7">
        <v>20</v>
      </c>
      <c r="B1542" s="4" t="s">
        <v>146</v>
      </c>
      <c r="E1542" s="32"/>
      <c r="F1542" s="1"/>
    </row>
    <row r="1543" spans="1:6" ht="11.25">
      <c r="A1543" s="7">
        <v>200</v>
      </c>
      <c r="B1543" s="4" t="s">
        <v>387</v>
      </c>
      <c r="C1543" s="32">
        <v>0</v>
      </c>
      <c r="D1543" s="1"/>
      <c r="E1543" s="32">
        <v>0</v>
      </c>
      <c r="F1543" s="1"/>
    </row>
    <row r="1544" spans="1:6" ht="11.25">
      <c r="A1544" s="7">
        <v>202</v>
      </c>
      <c r="B1544" s="4" t="s">
        <v>388</v>
      </c>
      <c r="C1544" s="32">
        <v>0</v>
      </c>
      <c r="D1544" s="1"/>
      <c r="E1544" s="32">
        <v>0</v>
      </c>
      <c r="F1544" s="1"/>
    </row>
    <row r="1545" spans="1:6" ht="11.25">
      <c r="A1545" s="7">
        <v>203</v>
      </c>
      <c r="B1545" s="4" t="s">
        <v>389</v>
      </c>
      <c r="C1545" s="32">
        <v>0</v>
      </c>
      <c r="D1545" s="1"/>
      <c r="E1545" s="32">
        <v>0</v>
      </c>
      <c r="F1545" s="1"/>
    </row>
    <row r="1546" spans="1:6" ht="11.25">
      <c r="A1546" s="7">
        <v>204</v>
      </c>
      <c r="B1546" s="4" t="s">
        <v>390</v>
      </c>
      <c r="C1546" s="32">
        <v>0</v>
      </c>
      <c r="D1546" s="1"/>
      <c r="E1546" s="32">
        <v>0</v>
      </c>
      <c r="F1546" s="1"/>
    </row>
    <row r="1547" spans="1:6" ht="11.25">
      <c r="A1547" s="7">
        <v>205</v>
      </c>
      <c r="B1547" s="4" t="s">
        <v>391</v>
      </c>
      <c r="C1547" s="32">
        <v>0</v>
      </c>
      <c r="D1547" s="1"/>
      <c r="E1547" s="32">
        <v>0</v>
      </c>
      <c r="F1547" s="1"/>
    </row>
    <row r="1548" spans="1:6" ht="11.25">
      <c r="A1548" s="7">
        <v>206</v>
      </c>
      <c r="B1548" s="4" t="s">
        <v>392</v>
      </c>
      <c r="C1548" s="32">
        <v>0</v>
      </c>
      <c r="D1548" s="1"/>
      <c r="E1548" s="32">
        <v>0</v>
      </c>
      <c r="F1548" s="1"/>
    </row>
    <row r="1549" spans="1:6" ht="11.25">
      <c r="A1549" s="7">
        <v>208</v>
      </c>
      <c r="B1549" s="4" t="s">
        <v>393</v>
      </c>
      <c r="C1549" s="32">
        <v>0</v>
      </c>
      <c r="D1549" s="1"/>
      <c r="E1549" s="32">
        <v>0</v>
      </c>
      <c r="F1549" s="1"/>
    </row>
    <row r="1550" spans="1:6" ht="11.25">
      <c r="A1550" s="7">
        <v>209</v>
      </c>
      <c r="B1550" s="4" t="s">
        <v>96</v>
      </c>
      <c r="C1550" s="32">
        <v>0</v>
      </c>
      <c r="D1550" s="1"/>
      <c r="E1550" s="32">
        <v>0</v>
      </c>
      <c r="F1550" s="1"/>
    </row>
    <row r="1551" spans="1:6" ht="11.25">
      <c r="A1551" s="7"/>
      <c r="C1551" s="32"/>
      <c r="D1551" s="1"/>
      <c r="E1551" s="32"/>
      <c r="F1551" s="1"/>
    </row>
    <row r="1552" spans="1:6" ht="11.25">
      <c r="A1552" s="7">
        <v>21</v>
      </c>
      <c r="B1552" s="4" t="s">
        <v>249</v>
      </c>
      <c r="C1552" s="32"/>
      <c r="D1552" s="1"/>
      <c r="E1552" s="32"/>
      <c r="F1552" s="1"/>
    </row>
    <row r="1553" spans="1:6" ht="11.25">
      <c r="A1553" s="7">
        <v>210</v>
      </c>
      <c r="B1553" s="4" t="s">
        <v>394</v>
      </c>
      <c r="C1553" s="32">
        <v>0</v>
      </c>
      <c r="D1553" s="1"/>
      <c r="E1553" s="32">
        <v>0</v>
      </c>
      <c r="F1553" s="1"/>
    </row>
    <row r="1554" spans="1:6" ht="11.25">
      <c r="A1554" s="7">
        <v>212</v>
      </c>
      <c r="B1554" s="4" t="s">
        <v>395</v>
      </c>
      <c r="C1554" s="32">
        <v>0</v>
      </c>
      <c r="D1554" s="1"/>
      <c r="E1554" s="32">
        <v>0</v>
      </c>
      <c r="F1554" s="1"/>
    </row>
    <row r="1555" spans="1:6" ht="11.25">
      <c r="A1555" s="7">
        <v>213</v>
      </c>
      <c r="B1555" s="4" t="s">
        <v>396</v>
      </c>
      <c r="C1555" s="32">
        <v>0</v>
      </c>
      <c r="D1555" s="1"/>
      <c r="E1555" s="32">
        <v>0</v>
      </c>
      <c r="F1555" s="1"/>
    </row>
    <row r="1556" spans="1:6" ht="11.25">
      <c r="A1556" s="7">
        <v>214</v>
      </c>
      <c r="B1556" s="4" t="s">
        <v>397</v>
      </c>
      <c r="C1556" s="32">
        <v>0</v>
      </c>
      <c r="D1556" s="1"/>
      <c r="E1556" s="32">
        <v>0</v>
      </c>
      <c r="F1556" s="1"/>
    </row>
    <row r="1557" spans="1:6" ht="11.25">
      <c r="A1557" s="7">
        <v>215</v>
      </c>
      <c r="B1557" s="4" t="s">
        <v>398</v>
      </c>
      <c r="C1557" s="32">
        <v>0</v>
      </c>
      <c r="D1557" s="1"/>
      <c r="E1557" s="32">
        <v>0</v>
      </c>
      <c r="F1557" s="1"/>
    </row>
    <row r="1558" spans="1:6" ht="11.25">
      <c r="A1558" s="7">
        <v>216</v>
      </c>
      <c r="B1558" s="4" t="s">
        <v>399</v>
      </c>
      <c r="C1558" s="32">
        <v>0</v>
      </c>
      <c r="D1558" s="1"/>
      <c r="E1558" s="32">
        <v>0</v>
      </c>
      <c r="F1558" s="1"/>
    </row>
    <row r="1559" spans="1:6" ht="11.25">
      <c r="A1559" s="7">
        <v>219</v>
      </c>
      <c r="B1559" s="4" t="s">
        <v>400</v>
      </c>
      <c r="C1559" s="32">
        <v>0</v>
      </c>
      <c r="D1559" s="1"/>
      <c r="E1559" s="32">
        <v>0</v>
      </c>
      <c r="F1559" s="1"/>
    </row>
    <row r="1560" spans="3:6" ht="11.25">
      <c r="C1560" s="32"/>
      <c r="D1560" s="1"/>
      <c r="E1560" s="32"/>
      <c r="F1560" s="1"/>
    </row>
    <row r="1561" spans="1:6" ht="11.25">
      <c r="A1561" s="7">
        <v>22</v>
      </c>
      <c r="B1561" s="4" t="s">
        <v>250</v>
      </c>
      <c r="C1561" s="32"/>
      <c r="D1561" s="1"/>
      <c r="E1561" s="32"/>
      <c r="F1561" s="1"/>
    </row>
    <row r="1562" spans="1:6" ht="11.25">
      <c r="A1562" s="7">
        <v>220</v>
      </c>
      <c r="B1562" s="4" t="s">
        <v>251</v>
      </c>
      <c r="C1562" s="32">
        <v>0</v>
      </c>
      <c r="D1562" s="1"/>
      <c r="E1562" s="32">
        <v>0</v>
      </c>
      <c r="F1562" s="1"/>
    </row>
    <row r="1563" spans="1:6" ht="11.25">
      <c r="A1563" s="7" t="s">
        <v>342</v>
      </c>
      <c r="B1563" s="4" t="s">
        <v>345</v>
      </c>
      <c r="C1563" s="32">
        <v>0</v>
      </c>
      <c r="D1563" s="1"/>
      <c r="E1563" s="32">
        <v>0</v>
      </c>
      <c r="F1563" s="1"/>
    </row>
    <row r="1564" spans="1:6" ht="11.25">
      <c r="A1564" s="7" t="s">
        <v>343</v>
      </c>
      <c r="B1564" s="4" t="s">
        <v>346</v>
      </c>
      <c r="C1564" s="32">
        <v>0</v>
      </c>
      <c r="D1564" s="1"/>
      <c r="E1564" s="32">
        <v>0</v>
      </c>
      <c r="F1564" s="1"/>
    </row>
    <row r="1565" spans="1:6" ht="11.25">
      <c r="A1565" s="7" t="s">
        <v>252</v>
      </c>
      <c r="B1565" s="4" t="s">
        <v>347</v>
      </c>
      <c r="C1565" s="32">
        <v>0</v>
      </c>
      <c r="D1565" s="1"/>
      <c r="E1565" s="32">
        <v>0</v>
      </c>
      <c r="F1565" s="1"/>
    </row>
    <row r="1566" spans="1:6" ht="11.25">
      <c r="A1566" s="7">
        <v>221</v>
      </c>
      <c r="B1566" s="4" t="s">
        <v>253</v>
      </c>
      <c r="C1566" s="32"/>
      <c r="D1566" s="1"/>
      <c r="E1566" s="32"/>
      <c r="F1566" s="1"/>
    </row>
    <row r="1567" spans="1:8" ht="11.25">
      <c r="A1567" s="7" t="s">
        <v>36</v>
      </c>
      <c r="B1567" s="4" t="s">
        <v>350</v>
      </c>
      <c r="C1567" s="32">
        <f>'[1]Pre2020'!$C$154</f>
        <v>8296233.15</v>
      </c>
      <c r="D1567" s="1"/>
      <c r="E1567" s="32">
        <v>8393815.4</v>
      </c>
      <c r="F1567" s="1"/>
      <c r="H1567" s="4" t="s">
        <v>513</v>
      </c>
    </row>
    <row r="1568" spans="1:8" ht="11.25">
      <c r="A1568" s="7" t="s">
        <v>254</v>
      </c>
      <c r="B1568" s="4" t="s">
        <v>351</v>
      </c>
      <c r="C1568" s="32">
        <f>'[1]Pre2020'!$C$158</f>
        <v>4000</v>
      </c>
      <c r="D1568" s="1"/>
      <c r="E1568" s="32">
        <v>4000</v>
      </c>
      <c r="F1568" s="1"/>
      <c r="H1568" s="4" t="s">
        <v>513</v>
      </c>
    </row>
    <row r="1569" spans="1:6" ht="11.25">
      <c r="A1569" s="7" t="s">
        <v>255</v>
      </c>
      <c r="B1569" s="4" t="s">
        <v>372</v>
      </c>
      <c r="C1569" s="32">
        <v>0</v>
      </c>
      <c r="D1569" s="1"/>
      <c r="E1569" s="32">
        <v>0</v>
      </c>
      <c r="F1569" s="1"/>
    </row>
    <row r="1570" spans="1:6" ht="11.25">
      <c r="A1570" s="7" t="s">
        <v>97</v>
      </c>
      <c r="B1570" s="4" t="s">
        <v>98</v>
      </c>
      <c r="C1570" s="32">
        <v>0</v>
      </c>
      <c r="D1570" s="1"/>
      <c r="E1570" s="32">
        <v>0</v>
      </c>
      <c r="F1570" s="1"/>
    </row>
    <row r="1571" spans="1:6" ht="11.25">
      <c r="A1571" s="7" t="s">
        <v>256</v>
      </c>
      <c r="B1571" s="4" t="s">
        <v>373</v>
      </c>
      <c r="C1571" s="32">
        <v>0</v>
      </c>
      <c r="D1571" s="1"/>
      <c r="E1571" s="32">
        <v>0</v>
      </c>
      <c r="F1571" s="1"/>
    </row>
    <row r="1572" spans="1:6" ht="11.25">
      <c r="A1572" s="7" t="s">
        <v>348</v>
      </c>
      <c r="B1572" s="4" t="s">
        <v>99</v>
      </c>
      <c r="C1572" s="32">
        <v>0</v>
      </c>
      <c r="D1572" s="1"/>
      <c r="E1572" s="32">
        <v>0</v>
      </c>
      <c r="F1572" s="1"/>
    </row>
    <row r="1573" spans="1:6" ht="11.25">
      <c r="A1573" s="7" t="s">
        <v>356</v>
      </c>
      <c r="B1573" s="4" t="s">
        <v>357</v>
      </c>
      <c r="C1573" s="32">
        <v>0</v>
      </c>
      <c r="D1573" s="1"/>
      <c r="E1573" s="32">
        <v>0</v>
      </c>
      <c r="F1573" s="1"/>
    </row>
    <row r="1574" spans="1:6" ht="11.25">
      <c r="A1574" s="7" t="s">
        <v>349</v>
      </c>
      <c r="B1574" s="4" t="s">
        <v>374</v>
      </c>
      <c r="C1574" s="32">
        <v>0</v>
      </c>
      <c r="D1574" s="1"/>
      <c r="E1574" s="32">
        <v>0</v>
      </c>
      <c r="F1574" s="1"/>
    </row>
    <row r="1575" spans="1:6" ht="11.25">
      <c r="A1575" s="7">
        <v>222</v>
      </c>
      <c r="B1575" s="4" t="s">
        <v>257</v>
      </c>
      <c r="C1575" s="32"/>
      <c r="D1575" s="1"/>
      <c r="E1575" s="32"/>
      <c r="F1575" s="1"/>
    </row>
    <row r="1576" spans="1:8" ht="11.25">
      <c r="A1576" s="7" t="s">
        <v>401</v>
      </c>
      <c r="B1576" s="4" t="s">
        <v>486</v>
      </c>
      <c r="C1576" s="32">
        <f>'[1]Pre2020'!$C$161</f>
        <v>6717.4</v>
      </c>
      <c r="D1576" s="1"/>
      <c r="E1576" s="32">
        <v>6717.4</v>
      </c>
      <c r="F1576" s="1"/>
      <c r="H1576" s="4" t="s">
        <v>513</v>
      </c>
    </row>
    <row r="1577" spans="1:6" ht="11.25">
      <c r="A1577" s="7" t="s">
        <v>183</v>
      </c>
      <c r="B1577" s="4" t="s">
        <v>258</v>
      </c>
      <c r="C1577" s="32">
        <v>0</v>
      </c>
      <c r="D1577" s="1"/>
      <c r="E1577" s="32">
        <v>0</v>
      </c>
      <c r="F1577" s="1"/>
    </row>
    <row r="1578" spans="1:6" ht="11.25">
      <c r="A1578" s="7" t="s">
        <v>184</v>
      </c>
      <c r="B1578" s="4" t="s">
        <v>259</v>
      </c>
      <c r="C1578" s="32">
        <v>0</v>
      </c>
      <c r="D1578" s="1"/>
      <c r="E1578" s="32">
        <v>0</v>
      </c>
      <c r="F1578" s="1"/>
    </row>
    <row r="1579" spans="1:6" ht="11.25">
      <c r="A1579" s="7">
        <v>225</v>
      </c>
      <c r="B1579" s="4" t="s">
        <v>260</v>
      </c>
      <c r="C1579" s="32"/>
      <c r="D1579" s="1"/>
      <c r="E1579" s="32"/>
      <c r="F1579" s="1"/>
    </row>
    <row r="1580" spans="1:6" ht="11.25">
      <c r="A1580" s="7" t="s">
        <v>101</v>
      </c>
      <c r="B1580" s="4" t="s">
        <v>106</v>
      </c>
      <c r="C1580" s="32">
        <v>0</v>
      </c>
      <c r="D1580" s="1"/>
      <c r="E1580" s="32">
        <v>0</v>
      </c>
      <c r="F1580" s="1"/>
    </row>
    <row r="1581" spans="1:6" ht="11.25">
      <c r="A1581" s="7" t="s">
        <v>102</v>
      </c>
      <c r="B1581" s="4" t="s">
        <v>103</v>
      </c>
      <c r="C1581" s="32">
        <v>0</v>
      </c>
      <c r="D1581" s="1"/>
      <c r="E1581" s="32">
        <v>0</v>
      </c>
      <c r="F1581" s="1"/>
    </row>
    <row r="1582" spans="1:8" ht="11.25">
      <c r="A1582" s="7" t="s">
        <v>104</v>
      </c>
      <c r="B1582" s="4" t="s">
        <v>105</v>
      </c>
      <c r="C1582" s="32">
        <f>'[1]Pre2020'!$C$163</f>
        <v>985428.86</v>
      </c>
      <c r="D1582" s="1"/>
      <c r="E1582" s="32">
        <v>864768.94</v>
      </c>
      <c r="F1582" s="1"/>
      <c r="H1582" s="4" t="s">
        <v>513</v>
      </c>
    </row>
    <row r="1583" spans="1:6" ht="11.25">
      <c r="A1583" s="7" t="s">
        <v>94</v>
      </c>
      <c r="B1583" s="4" t="s">
        <v>362</v>
      </c>
      <c r="C1583" s="32">
        <v>0</v>
      </c>
      <c r="D1583" s="1"/>
      <c r="E1583" s="32">
        <v>0</v>
      </c>
      <c r="F1583" s="1"/>
    </row>
    <row r="1584" spans="1:6" ht="11.25">
      <c r="A1584" s="7">
        <v>227</v>
      </c>
      <c r="B1584" s="4" t="s">
        <v>107</v>
      </c>
      <c r="C1584" s="32"/>
      <c r="D1584" s="1"/>
      <c r="E1584" s="32"/>
      <c r="F1584" s="1"/>
    </row>
    <row r="1585" spans="1:6" ht="11.25">
      <c r="A1585" s="7" t="s">
        <v>110</v>
      </c>
      <c r="B1585" s="4" t="s">
        <v>111</v>
      </c>
      <c r="C1585" s="32">
        <v>0</v>
      </c>
      <c r="D1585" s="1"/>
      <c r="E1585" s="32">
        <v>0</v>
      </c>
      <c r="F1585" s="1"/>
    </row>
    <row r="1586" spans="1:6" ht="11.25">
      <c r="A1586" s="7" t="s">
        <v>112</v>
      </c>
      <c r="B1586" s="4" t="s">
        <v>4</v>
      </c>
      <c r="C1586" s="32">
        <v>0</v>
      </c>
      <c r="D1586" s="1"/>
      <c r="E1586" s="32">
        <v>0</v>
      </c>
      <c r="F1586" s="1"/>
    </row>
    <row r="1587" spans="1:6" ht="11.25">
      <c r="A1587" s="7" t="s">
        <v>114</v>
      </c>
      <c r="B1587" s="4" t="s">
        <v>115</v>
      </c>
      <c r="C1587" s="32">
        <v>0</v>
      </c>
      <c r="D1587" s="1"/>
      <c r="E1587" s="32">
        <v>0</v>
      </c>
      <c r="F1587" s="1"/>
    </row>
    <row r="1588" spans="1:8" ht="11.25">
      <c r="A1588" s="7" t="s">
        <v>108</v>
      </c>
      <c r="B1588" s="4" t="s">
        <v>109</v>
      </c>
      <c r="C1588" s="32">
        <f>'[1]Pre2020'!$C$164+'[1]Pre2020'!$C$168</f>
        <v>4296124.15</v>
      </c>
      <c r="D1588" s="1"/>
      <c r="E1588" s="32">
        <v>4167468.77</v>
      </c>
      <c r="F1588" s="1"/>
      <c r="H1588" s="4" t="s">
        <v>513</v>
      </c>
    </row>
    <row r="1589" spans="3:6" ht="11.25">
      <c r="C1589" s="32"/>
      <c r="D1589" s="1"/>
      <c r="E1589" s="32"/>
      <c r="F1589" s="1"/>
    </row>
    <row r="1590" spans="2:6" ht="11.25">
      <c r="B1590" s="5" t="s">
        <v>266</v>
      </c>
      <c r="C1590" s="32"/>
      <c r="D1590" s="13">
        <f>SUM(C1543:C1588)</f>
        <v>13588503.56</v>
      </c>
      <c r="E1590" s="32"/>
      <c r="F1590" s="13">
        <v>13436770.51</v>
      </c>
    </row>
    <row r="1591" spans="5:6" ht="11.25">
      <c r="E1591" s="32"/>
      <c r="F1591" s="1"/>
    </row>
    <row r="1592" spans="1:6" ht="11.25">
      <c r="A1592" s="6" t="s">
        <v>268</v>
      </c>
      <c r="B1592" s="6"/>
      <c r="C1592" s="6"/>
      <c r="D1592" s="6"/>
      <c r="E1592" s="32"/>
      <c r="F1592" s="1"/>
    </row>
    <row r="1593" spans="5:6" ht="11.25">
      <c r="E1593" s="32"/>
      <c r="F1593" s="1"/>
    </row>
    <row r="1594" spans="1:6" ht="11.25">
      <c r="A1594" s="7">
        <v>44</v>
      </c>
      <c r="B1594" s="4" t="s">
        <v>38</v>
      </c>
      <c r="E1594" s="32"/>
      <c r="F1594" s="1"/>
    </row>
    <row r="1595" spans="1:6" ht="11.25">
      <c r="A1595" s="7">
        <v>443</v>
      </c>
      <c r="B1595" s="4" t="s">
        <v>44</v>
      </c>
      <c r="C1595" s="32">
        <v>0</v>
      </c>
      <c r="D1595" s="1"/>
      <c r="E1595" s="32">
        <v>0</v>
      </c>
      <c r="F1595" s="1"/>
    </row>
    <row r="1596" spans="3:6" ht="11.25">
      <c r="C1596" s="32"/>
      <c r="D1596" s="1"/>
      <c r="E1596" s="32"/>
      <c r="F1596" s="1"/>
    </row>
    <row r="1597" spans="1:6" ht="11.25">
      <c r="A1597" s="7">
        <v>46</v>
      </c>
      <c r="B1597" s="4" t="s">
        <v>269</v>
      </c>
      <c r="C1597" s="32"/>
      <c r="D1597" s="1"/>
      <c r="E1597" s="32"/>
      <c r="F1597" s="1"/>
    </row>
    <row r="1598" spans="1:6" ht="11.25">
      <c r="A1598" s="7">
        <v>462</v>
      </c>
      <c r="B1598" s="4" t="s">
        <v>270</v>
      </c>
      <c r="C1598" s="32">
        <v>0</v>
      </c>
      <c r="D1598" s="1"/>
      <c r="E1598" s="32">
        <v>0</v>
      </c>
      <c r="F1598" s="1"/>
    </row>
    <row r="1599" spans="3:6" ht="11.25">
      <c r="C1599" s="32"/>
      <c r="D1599" s="1"/>
      <c r="E1599" s="32"/>
      <c r="F1599" s="1"/>
    </row>
    <row r="1600" spans="1:6" ht="11.25">
      <c r="A1600" s="7">
        <v>48</v>
      </c>
      <c r="B1600" s="4" t="s">
        <v>271</v>
      </c>
      <c r="C1600" s="32"/>
      <c r="D1600" s="1"/>
      <c r="E1600" s="32"/>
      <c r="F1600" s="1"/>
    </row>
    <row r="1601" spans="1:6" ht="11.25">
      <c r="A1601" s="7">
        <v>482</v>
      </c>
      <c r="B1601" s="4" t="s">
        <v>376</v>
      </c>
      <c r="C1601" s="32">
        <v>0</v>
      </c>
      <c r="D1601" s="1"/>
      <c r="E1601" s="32">
        <v>0</v>
      </c>
      <c r="F1601" s="1"/>
    </row>
    <row r="1602" spans="1:6" ht="11.25">
      <c r="A1602" s="7">
        <v>489</v>
      </c>
      <c r="B1602" s="4" t="s">
        <v>219</v>
      </c>
      <c r="C1602" s="32">
        <v>0</v>
      </c>
      <c r="D1602" s="1"/>
      <c r="E1602" s="32">
        <v>0</v>
      </c>
      <c r="F1602" s="1"/>
    </row>
    <row r="1603" spans="3:6" ht="11.25">
      <c r="C1603" s="32"/>
      <c r="D1603" s="1"/>
      <c r="E1603" s="32"/>
      <c r="F1603" s="1"/>
    </row>
    <row r="1604" spans="2:6" ht="11.25">
      <c r="B1604" s="5" t="s">
        <v>225</v>
      </c>
      <c r="C1604" s="32"/>
      <c r="D1604" s="13">
        <f>SUM(C1595:C1602)</f>
        <v>0</v>
      </c>
      <c r="E1604" s="32"/>
      <c r="F1604" s="13">
        <v>0</v>
      </c>
    </row>
    <row r="1605" spans="5:6" ht="11.25">
      <c r="E1605" s="32"/>
      <c r="F1605" s="1"/>
    </row>
    <row r="1606" spans="1:6" ht="11.25">
      <c r="A1606" s="6" t="s">
        <v>272</v>
      </c>
      <c r="B1606" s="6"/>
      <c r="C1606" s="6"/>
      <c r="D1606" s="6"/>
      <c r="E1606" s="32"/>
      <c r="F1606" s="1"/>
    </row>
    <row r="1607" spans="5:6" ht="11.25">
      <c r="E1607" s="32"/>
      <c r="F1607" s="1"/>
    </row>
    <row r="1608" spans="1:6" ht="11.25">
      <c r="A1608" s="7">
        <v>60</v>
      </c>
      <c r="B1608" s="4" t="s">
        <v>303</v>
      </c>
      <c r="E1608" s="32"/>
      <c r="F1608" s="1"/>
    </row>
    <row r="1609" spans="1:6" ht="11.25">
      <c r="A1609" s="7">
        <v>600</v>
      </c>
      <c r="B1609" s="4" t="s">
        <v>377</v>
      </c>
      <c r="C1609" s="32">
        <f>'[3]PARTIDAS PRG'!$D169</f>
        <v>0</v>
      </c>
      <c r="E1609" s="32">
        <v>0</v>
      </c>
      <c r="F1609" s="1"/>
    </row>
    <row r="1610" spans="1:6" ht="11.25">
      <c r="A1610" s="7">
        <v>609</v>
      </c>
      <c r="B1610" s="4" t="s">
        <v>378</v>
      </c>
      <c r="C1610" s="32">
        <f>'[3]PARTIDAS PRG'!$D170</f>
        <v>0</v>
      </c>
      <c r="E1610" s="32">
        <v>0</v>
      </c>
      <c r="F1610" s="1"/>
    </row>
    <row r="1611" spans="1:6" ht="11.25">
      <c r="A1611" s="7"/>
      <c r="C1611" s="32"/>
      <c r="E1611" s="32"/>
      <c r="F1611" s="1"/>
    </row>
    <row r="1612" spans="1:6" ht="11.25">
      <c r="A1612" s="7">
        <v>61</v>
      </c>
      <c r="B1612" s="4" t="s">
        <v>380</v>
      </c>
      <c r="C1612" s="32"/>
      <c r="E1612" s="32"/>
      <c r="F1612" s="1"/>
    </row>
    <row r="1613" spans="1:6" ht="11.25">
      <c r="A1613" s="7">
        <v>610</v>
      </c>
      <c r="B1613" s="4" t="s">
        <v>377</v>
      </c>
      <c r="C1613" s="32">
        <f>'[3]PARTIDAS PRG'!$D171</f>
        <v>0</v>
      </c>
      <c r="E1613" s="32">
        <v>0</v>
      </c>
      <c r="F1613" s="1"/>
    </row>
    <row r="1614" spans="1:6" ht="11.25">
      <c r="A1614" s="7">
        <v>619</v>
      </c>
      <c r="B1614" s="4" t="s">
        <v>379</v>
      </c>
      <c r="C1614" s="32">
        <f>'[3]PARTIDAS PRG'!$D172</f>
        <v>0</v>
      </c>
      <c r="E1614" s="32">
        <v>0</v>
      </c>
      <c r="F1614" s="1"/>
    </row>
    <row r="1615" spans="1:6" ht="11.25">
      <c r="A1615" s="7"/>
      <c r="C1615" s="32"/>
      <c r="E1615" s="32"/>
      <c r="F1615" s="1"/>
    </row>
    <row r="1616" spans="1:6" ht="11.25">
      <c r="A1616" s="7">
        <v>62</v>
      </c>
      <c r="B1616" s="4" t="s">
        <v>304</v>
      </c>
      <c r="C1616" s="32"/>
      <c r="E1616" s="32"/>
      <c r="F1616" s="1"/>
    </row>
    <row r="1617" spans="1:6" ht="11.25">
      <c r="A1617" s="7">
        <v>621</v>
      </c>
      <c r="B1617" s="4" t="s">
        <v>273</v>
      </c>
      <c r="C1617" s="32">
        <f>'[3]PARTIDAS PRG'!$D173</f>
        <v>0</v>
      </c>
      <c r="E1617" s="32">
        <v>0</v>
      </c>
      <c r="F1617" s="1"/>
    </row>
    <row r="1618" spans="1:6" ht="11.25">
      <c r="A1618" s="7">
        <v>622</v>
      </c>
      <c r="B1618" s="4" t="s">
        <v>246</v>
      </c>
      <c r="C1618" s="32">
        <f>'[3]PARTIDAS PRG'!$D174</f>
        <v>1338850.36</v>
      </c>
      <c r="E1618" s="32">
        <v>1707087</v>
      </c>
      <c r="F1618" s="1"/>
    </row>
    <row r="1619" spans="1:6" ht="11.25">
      <c r="A1619" s="7">
        <v>623</v>
      </c>
      <c r="B1619" s="4" t="s">
        <v>41</v>
      </c>
      <c r="C1619" s="32">
        <f>'[3]PARTIDAS PRG'!$D175</f>
        <v>0</v>
      </c>
      <c r="E1619" s="32">
        <v>0</v>
      </c>
      <c r="F1619" s="1"/>
    </row>
    <row r="1620" spans="1:6" ht="11.25">
      <c r="A1620" s="7">
        <v>624</v>
      </c>
      <c r="B1620" s="4" t="s">
        <v>247</v>
      </c>
      <c r="C1620" s="32">
        <f>'[3]PARTIDAS PRG'!$D176</f>
        <v>0</v>
      </c>
      <c r="E1620" s="32">
        <v>0</v>
      </c>
      <c r="F1620" s="1"/>
    </row>
    <row r="1621" spans="1:6" ht="11.25">
      <c r="A1621" s="7">
        <v>625</v>
      </c>
      <c r="B1621" s="4" t="s">
        <v>39</v>
      </c>
      <c r="C1621" s="32">
        <f>'[3]PARTIDAS PRG'!$D177</f>
        <v>0</v>
      </c>
      <c r="E1621" s="32">
        <v>0</v>
      </c>
      <c r="F1621" s="1"/>
    </row>
    <row r="1622" spans="1:6" ht="11.25">
      <c r="A1622" s="7">
        <v>626</v>
      </c>
      <c r="B1622" s="4" t="s">
        <v>248</v>
      </c>
      <c r="C1622" s="32">
        <f>'[3]PARTIDAS PRG'!$D178</f>
        <v>0</v>
      </c>
      <c r="E1622" s="32">
        <v>0</v>
      </c>
      <c r="F1622" s="1"/>
    </row>
    <row r="1623" spans="1:6" ht="11.25">
      <c r="A1623" s="7">
        <v>627</v>
      </c>
      <c r="B1623" s="4" t="s">
        <v>274</v>
      </c>
      <c r="C1623" s="32">
        <f>'[3]PARTIDAS PRG'!$D179</f>
        <v>0</v>
      </c>
      <c r="E1623" s="32">
        <v>0</v>
      </c>
      <c r="F1623" s="1"/>
    </row>
    <row r="1624" spans="1:6" ht="11.25">
      <c r="A1624" s="7">
        <v>629</v>
      </c>
      <c r="B1624" s="4" t="s">
        <v>40</v>
      </c>
      <c r="C1624" s="32">
        <f>'[3]PARTIDAS PRG'!$D180</f>
        <v>0</v>
      </c>
      <c r="E1624" s="32">
        <v>0</v>
      </c>
      <c r="F1624" s="1"/>
    </row>
    <row r="1625" spans="1:6" ht="11.25">
      <c r="A1625" s="7"/>
      <c r="C1625" s="32"/>
      <c r="E1625" s="32"/>
      <c r="F1625" s="1"/>
    </row>
    <row r="1626" spans="1:6" ht="11.25">
      <c r="A1626" s="7">
        <v>63</v>
      </c>
      <c r="B1626" s="4" t="s">
        <v>275</v>
      </c>
      <c r="C1626" s="32"/>
      <c r="E1626" s="32"/>
      <c r="F1626" s="1"/>
    </row>
    <row r="1627" spans="1:6" ht="11.25">
      <c r="A1627" s="7">
        <v>631</v>
      </c>
      <c r="B1627" s="4" t="s">
        <v>273</v>
      </c>
      <c r="C1627" s="32">
        <f>'[3]PARTIDAS PRG'!$D181</f>
        <v>0</v>
      </c>
      <c r="E1627" s="32">
        <v>0</v>
      </c>
      <c r="F1627" s="1"/>
    </row>
    <row r="1628" spans="1:6" ht="11.25">
      <c r="A1628" s="7">
        <v>632</v>
      </c>
      <c r="B1628" s="4" t="s">
        <v>246</v>
      </c>
      <c r="C1628" s="32">
        <f>'[3]PARTIDAS PRG'!$D182</f>
        <v>1179999.99</v>
      </c>
      <c r="E1628" s="32">
        <v>1521341.93</v>
      </c>
      <c r="F1628" s="1"/>
    </row>
    <row r="1629" spans="1:6" ht="11.25">
      <c r="A1629" s="7">
        <v>633</v>
      </c>
      <c r="B1629" s="4" t="s">
        <v>41</v>
      </c>
      <c r="C1629" s="32">
        <f>'[3]PARTIDAS PRG'!$D183</f>
        <v>0</v>
      </c>
      <c r="E1629" s="32">
        <v>0</v>
      </c>
      <c r="F1629" s="1"/>
    </row>
    <row r="1630" spans="1:6" ht="11.25">
      <c r="A1630" s="7">
        <v>634</v>
      </c>
      <c r="B1630" s="4" t="s">
        <v>247</v>
      </c>
      <c r="C1630" s="32">
        <f>'[3]PARTIDAS PRG'!$D184</f>
        <v>0</v>
      </c>
      <c r="E1630" s="32">
        <v>0</v>
      </c>
      <c r="F1630" s="1"/>
    </row>
    <row r="1631" spans="1:6" ht="11.25">
      <c r="A1631" s="7">
        <v>635</v>
      </c>
      <c r="B1631" s="4" t="s">
        <v>39</v>
      </c>
      <c r="C1631" s="32">
        <f>'[3]PARTIDAS PRG'!$D185</f>
        <v>0</v>
      </c>
      <c r="E1631" s="32">
        <v>0</v>
      </c>
      <c r="F1631" s="1"/>
    </row>
    <row r="1632" spans="1:6" ht="11.25">
      <c r="A1632" s="7">
        <v>636</v>
      </c>
      <c r="B1632" s="4" t="s">
        <v>248</v>
      </c>
      <c r="C1632" s="32">
        <f>'[3]PARTIDAS PRG'!$D186</f>
        <v>0</v>
      </c>
      <c r="E1632" s="32">
        <v>0</v>
      </c>
      <c r="F1632" s="1"/>
    </row>
    <row r="1633" spans="1:6" ht="11.25">
      <c r="A1633" s="7">
        <v>637</v>
      </c>
      <c r="B1633" s="4" t="s">
        <v>274</v>
      </c>
      <c r="C1633" s="32">
        <f>'[3]PARTIDAS PRG'!$D187</f>
        <v>0</v>
      </c>
      <c r="E1633" s="32">
        <v>0</v>
      </c>
      <c r="F1633" s="1"/>
    </row>
    <row r="1634" spans="1:6" ht="11.25">
      <c r="A1634" s="7">
        <v>639</v>
      </c>
      <c r="B1634" s="4" t="s">
        <v>42</v>
      </c>
      <c r="C1634" s="32">
        <f>'[3]PARTIDAS PRG'!$D188</f>
        <v>0</v>
      </c>
      <c r="E1634" s="32">
        <v>0</v>
      </c>
      <c r="F1634" s="1"/>
    </row>
    <row r="1635" spans="1:6" ht="11.25">
      <c r="A1635" s="7"/>
      <c r="C1635" s="32"/>
      <c r="E1635" s="32"/>
      <c r="F1635" s="1"/>
    </row>
    <row r="1636" spans="1:6" ht="11.25">
      <c r="A1636" s="7">
        <v>64</v>
      </c>
      <c r="B1636" s="4" t="s">
        <v>381</v>
      </c>
      <c r="C1636" s="32"/>
      <c r="E1636" s="32"/>
      <c r="F1636" s="1"/>
    </row>
    <row r="1637" spans="1:6" ht="11.25">
      <c r="A1637" s="7">
        <v>640</v>
      </c>
      <c r="B1637" s="4" t="s">
        <v>381</v>
      </c>
      <c r="C1637" s="32">
        <f>'[3]PARTIDAS PRG'!$D189</f>
        <v>0</v>
      </c>
      <c r="E1637" s="32">
        <v>0</v>
      </c>
      <c r="F1637" s="1"/>
    </row>
    <row r="1638" spans="1:6" ht="11.25">
      <c r="A1638" s="7">
        <v>641</v>
      </c>
      <c r="B1638" s="4" t="s">
        <v>43</v>
      </c>
      <c r="C1638" s="32">
        <f>'[3]PARTIDAS PRG'!$D190</f>
        <v>0</v>
      </c>
      <c r="E1638" s="32">
        <v>0</v>
      </c>
      <c r="F1638" s="1"/>
    </row>
    <row r="1639" spans="1:6" ht="11.25">
      <c r="A1639" s="7"/>
      <c r="C1639" s="32"/>
      <c r="E1639" s="32"/>
      <c r="F1639" s="1"/>
    </row>
    <row r="1640" spans="1:6" ht="11.25">
      <c r="A1640" s="7">
        <v>65</v>
      </c>
      <c r="B1640" s="4" t="s">
        <v>484</v>
      </c>
      <c r="C1640" s="32"/>
      <c r="E1640" s="32"/>
      <c r="F1640" s="1"/>
    </row>
    <row r="1641" spans="1:6" ht="11.25">
      <c r="A1641" s="7" t="s">
        <v>367</v>
      </c>
      <c r="B1641" s="4" t="s">
        <v>369</v>
      </c>
      <c r="C1641" s="32">
        <f>'[3]PARTIDAS PRG'!$D191</f>
        <v>0</v>
      </c>
      <c r="E1641" s="32">
        <v>0</v>
      </c>
      <c r="F1641" s="1"/>
    </row>
    <row r="1642" spans="1:6" ht="11.25">
      <c r="A1642" s="4" t="s">
        <v>368</v>
      </c>
      <c r="B1642" s="4" t="s">
        <v>370</v>
      </c>
      <c r="C1642" s="32">
        <v>0</v>
      </c>
      <c r="E1642" s="32">
        <v>0</v>
      </c>
      <c r="F1642" s="1"/>
    </row>
    <row r="1643" spans="1:6" ht="11.25">
      <c r="A1643" s="7"/>
      <c r="E1643" s="32"/>
      <c r="F1643" s="1"/>
    </row>
    <row r="1644" spans="2:6" ht="11.25">
      <c r="B1644" s="5" t="s">
        <v>276</v>
      </c>
      <c r="C1644" s="5"/>
      <c r="D1644" s="13">
        <f>SUM(C1609:C1642)</f>
        <v>2518850.35</v>
      </c>
      <c r="E1644" s="32"/>
      <c r="F1644" s="13">
        <v>3228428.9299999997</v>
      </c>
    </row>
    <row r="1645" spans="5:6" ht="11.25">
      <c r="E1645" s="32"/>
      <c r="F1645" s="1"/>
    </row>
    <row r="1646" spans="1:6" ht="11.25">
      <c r="A1646" s="6" t="s">
        <v>277</v>
      </c>
      <c r="B1646" s="6"/>
      <c r="C1646" s="6"/>
      <c r="D1646" s="6"/>
      <c r="E1646" s="32"/>
      <c r="F1646" s="1"/>
    </row>
    <row r="1647" spans="5:6" ht="11.25">
      <c r="E1647" s="32"/>
      <c r="F1647" s="1"/>
    </row>
    <row r="1648" spans="1:6" ht="11.25">
      <c r="A1648" s="7">
        <v>70</v>
      </c>
      <c r="B1648" s="4" t="s">
        <v>305</v>
      </c>
      <c r="E1648" s="32"/>
      <c r="F1648" s="1"/>
    </row>
    <row r="1649" spans="1:6" ht="11.25">
      <c r="A1649" s="7">
        <v>700</v>
      </c>
      <c r="B1649" s="4" t="s">
        <v>305</v>
      </c>
      <c r="C1649" s="32">
        <v>0</v>
      </c>
      <c r="D1649" s="1"/>
      <c r="E1649" s="32">
        <v>0</v>
      </c>
      <c r="F1649" s="1"/>
    </row>
    <row r="1650" spans="1:6" ht="11.25">
      <c r="A1650" s="7"/>
      <c r="C1650" s="32"/>
      <c r="D1650" s="1"/>
      <c r="E1650" s="32"/>
      <c r="F1650" s="1"/>
    </row>
    <row r="1651" spans="1:6" ht="11.25">
      <c r="A1651" s="7">
        <v>73</v>
      </c>
      <c r="B1651" s="4" t="s">
        <v>382</v>
      </c>
      <c r="C1651" s="32"/>
      <c r="D1651" s="1"/>
      <c r="E1651" s="32"/>
      <c r="F1651" s="1"/>
    </row>
    <row r="1652" spans="1:6" ht="11.25">
      <c r="A1652" s="7">
        <v>730</v>
      </c>
      <c r="B1652" s="4" t="s">
        <v>383</v>
      </c>
      <c r="C1652" s="32">
        <v>0</v>
      </c>
      <c r="D1652" s="1"/>
      <c r="E1652" s="32">
        <v>0</v>
      </c>
      <c r="F1652" s="1"/>
    </row>
    <row r="1653" spans="1:6" ht="11.25">
      <c r="A1653" s="7"/>
      <c r="C1653" s="32"/>
      <c r="D1653" s="1"/>
      <c r="E1653" s="32"/>
      <c r="F1653" s="1"/>
    </row>
    <row r="1654" spans="1:6" ht="11.25">
      <c r="A1654" s="7">
        <v>74</v>
      </c>
      <c r="B1654" s="4" t="s">
        <v>44</v>
      </c>
      <c r="C1654" s="32"/>
      <c r="D1654" s="1"/>
      <c r="E1654" s="32"/>
      <c r="F1654" s="1"/>
    </row>
    <row r="1655" spans="1:6" ht="11.25">
      <c r="A1655" s="7">
        <v>740</v>
      </c>
      <c r="B1655" s="4" t="s">
        <v>45</v>
      </c>
      <c r="C1655" s="32">
        <v>0</v>
      </c>
      <c r="D1655" s="1"/>
      <c r="E1655" s="32">
        <v>0</v>
      </c>
      <c r="F1655" s="1"/>
    </row>
    <row r="1656" spans="1:6" ht="11.25">
      <c r="A1656" s="7"/>
      <c r="C1656" s="32"/>
      <c r="D1656" s="1"/>
      <c r="E1656" s="32"/>
      <c r="F1656" s="1"/>
    </row>
    <row r="1657" spans="1:6" ht="11.25">
      <c r="A1657" s="7">
        <v>75</v>
      </c>
      <c r="B1657" s="4" t="s">
        <v>278</v>
      </c>
      <c r="C1657" s="32"/>
      <c r="D1657" s="1"/>
      <c r="E1657" s="32"/>
      <c r="F1657" s="1"/>
    </row>
    <row r="1658" spans="1:6" ht="11.25">
      <c r="A1658" s="7">
        <v>750</v>
      </c>
      <c r="B1658" s="4" t="s">
        <v>46</v>
      </c>
      <c r="C1658" s="32">
        <v>0</v>
      </c>
      <c r="D1658" s="1"/>
      <c r="E1658" s="32">
        <v>0</v>
      </c>
      <c r="F1658" s="1"/>
    </row>
    <row r="1659" spans="1:6" ht="11.25">
      <c r="A1659" s="7"/>
      <c r="C1659" s="32"/>
      <c r="D1659" s="1"/>
      <c r="E1659" s="32"/>
      <c r="F1659" s="1"/>
    </row>
    <row r="1660" spans="1:6" ht="11.25">
      <c r="A1660" s="7">
        <v>76</v>
      </c>
      <c r="B1660" s="4" t="s">
        <v>269</v>
      </c>
      <c r="C1660" s="32"/>
      <c r="D1660" s="1"/>
      <c r="E1660" s="32"/>
      <c r="F1660" s="1"/>
    </row>
    <row r="1661" spans="1:6" ht="11.25">
      <c r="A1661" s="7">
        <v>762</v>
      </c>
      <c r="B1661" s="4" t="s">
        <v>270</v>
      </c>
      <c r="C1661" s="32">
        <v>0</v>
      </c>
      <c r="D1661" s="1"/>
      <c r="E1661" s="32">
        <v>0</v>
      </c>
      <c r="F1661" s="1"/>
    </row>
    <row r="1662" spans="1:6" ht="11.25">
      <c r="A1662" s="7"/>
      <c r="C1662" s="32"/>
      <c r="D1662" s="1"/>
      <c r="E1662" s="32"/>
      <c r="F1662" s="1"/>
    </row>
    <row r="1663" spans="1:6" ht="11.25">
      <c r="A1663" s="7">
        <v>77</v>
      </c>
      <c r="B1663" s="4" t="s">
        <v>296</v>
      </c>
      <c r="C1663" s="32"/>
      <c r="D1663" s="1"/>
      <c r="E1663" s="32"/>
      <c r="F1663" s="1"/>
    </row>
    <row r="1664" spans="1:6" ht="11.25">
      <c r="A1664" s="7">
        <v>770</v>
      </c>
      <c r="B1664" s="4" t="s">
        <v>385</v>
      </c>
      <c r="C1664" s="32">
        <v>0</v>
      </c>
      <c r="D1664" s="1"/>
      <c r="E1664" s="32">
        <v>0</v>
      </c>
      <c r="F1664" s="1"/>
    </row>
    <row r="1665" spans="1:6" ht="11.25">
      <c r="A1665" s="7"/>
      <c r="C1665" s="32"/>
      <c r="D1665" s="1"/>
      <c r="E1665" s="32"/>
      <c r="F1665" s="1"/>
    </row>
    <row r="1666" spans="1:6" ht="11.25">
      <c r="A1666" s="7">
        <v>78</v>
      </c>
      <c r="B1666" s="4" t="s">
        <v>297</v>
      </c>
      <c r="C1666" s="32"/>
      <c r="D1666" s="1"/>
      <c r="E1666" s="32"/>
      <c r="F1666" s="1"/>
    </row>
    <row r="1667" spans="1:6" ht="11.25">
      <c r="A1667" s="7">
        <v>789</v>
      </c>
      <c r="B1667" s="4" t="s">
        <v>386</v>
      </c>
      <c r="C1667" s="32">
        <v>0</v>
      </c>
      <c r="D1667" s="1"/>
      <c r="E1667" s="32">
        <v>0</v>
      </c>
      <c r="F1667" s="1"/>
    </row>
    <row r="1668" spans="3:6" ht="11.25">
      <c r="C1668" s="32"/>
      <c r="D1668" s="1"/>
      <c r="E1668" s="32"/>
      <c r="F1668" s="1"/>
    </row>
    <row r="1669" spans="2:6" ht="11.25">
      <c r="B1669" s="5" t="s">
        <v>232</v>
      </c>
      <c r="C1669" s="32"/>
      <c r="D1669" s="13">
        <f>SUM(C1649:C1667)</f>
        <v>0</v>
      </c>
      <c r="E1669" s="32"/>
      <c r="F1669" s="13">
        <v>0</v>
      </c>
    </row>
    <row r="1670" spans="5:6" ht="11.25">
      <c r="E1670" s="32"/>
      <c r="F1670" s="1"/>
    </row>
    <row r="1671" spans="2:6" ht="11.25">
      <c r="B1671" s="5" t="s">
        <v>290</v>
      </c>
      <c r="C1671" s="5"/>
      <c r="D1671" s="13">
        <f>+D1669+D1644+D1604+D1590</f>
        <v>16107353.91</v>
      </c>
      <c r="E1671" s="32"/>
      <c r="F1671" s="13">
        <v>16665199.44</v>
      </c>
    </row>
    <row r="1672" spans="5:6" ht="11.25">
      <c r="E1672" s="32"/>
      <c r="F1672" s="1"/>
    </row>
    <row r="1673" spans="1:6" ht="11.25">
      <c r="A1673" s="6" t="s">
        <v>295</v>
      </c>
      <c r="E1673" s="32"/>
      <c r="F1673" s="1"/>
    </row>
    <row r="1674" spans="5:6" ht="11.25">
      <c r="E1674" s="32"/>
      <c r="F1674" s="1"/>
    </row>
    <row r="1675" spans="1:6" ht="11.25">
      <c r="A1675" s="6" t="s">
        <v>272</v>
      </c>
      <c r="E1675" s="32"/>
      <c r="F1675" s="1"/>
    </row>
    <row r="1676" spans="5:6" ht="11.25">
      <c r="E1676" s="32"/>
      <c r="F1676" s="1"/>
    </row>
    <row r="1677" spans="1:6" ht="11.25">
      <c r="A1677" s="7">
        <v>60</v>
      </c>
      <c r="B1677" s="4" t="s">
        <v>303</v>
      </c>
      <c r="E1677" s="32"/>
      <c r="F1677" s="1"/>
    </row>
    <row r="1678" spans="1:6" ht="11.25">
      <c r="A1678" s="7">
        <v>600</v>
      </c>
      <c r="B1678" s="4" t="s">
        <v>377</v>
      </c>
      <c r="C1678" s="32">
        <f>'[3]PARTIDAS PRG'!$D192</f>
        <v>0</v>
      </c>
      <c r="E1678" s="32">
        <v>0</v>
      </c>
      <c r="F1678" s="1"/>
    </row>
    <row r="1679" spans="1:6" ht="11.25">
      <c r="A1679" s="7">
        <v>609</v>
      </c>
      <c r="B1679" s="4" t="s">
        <v>378</v>
      </c>
      <c r="C1679" s="32">
        <f>'[3]PARTIDAS PRG'!$D193</f>
        <v>0</v>
      </c>
      <c r="E1679" s="32">
        <v>0</v>
      </c>
      <c r="F1679" s="1"/>
    </row>
    <row r="1680" spans="1:6" ht="11.25">
      <c r="A1680" s="7"/>
      <c r="C1680" s="32"/>
      <c r="E1680" s="32"/>
      <c r="F1680" s="1"/>
    </row>
    <row r="1681" spans="1:6" ht="11.25">
      <c r="A1681" s="7">
        <v>61</v>
      </c>
      <c r="B1681" s="4" t="s">
        <v>380</v>
      </c>
      <c r="C1681" s="32"/>
      <c r="E1681" s="32"/>
      <c r="F1681" s="1"/>
    </row>
    <row r="1682" spans="1:6" ht="11.25">
      <c r="A1682" s="7">
        <v>610</v>
      </c>
      <c r="B1682" s="4" t="s">
        <v>377</v>
      </c>
      <c r="C1682" s="32">
        <f>'[3]PARTIDAS PRG'!$D194</f>
        <v>0</v>
      </c>
      <c r="E1682" s="32">
        <v>0</v>
      </c>
      <c r="F1682" s="1"/>
    </row>
    <row r="1683" spans="1:6" ht="11.25">
      <c r="A1683" s="7">
        <v>619</v>
      </c>
      <c r="B1683" s="4" t="s">
        <v>379</v>
      </c>
      <c r="C1683" s="32">
        <f>'[3]PARTIDAS PRG'!$D195</f>
        <v>0</v>
      </c>
      <c r="E1683" s="32">
        <v>0</v>
      </c>
      <c r="F1683" s="1"/>
    </row>
    <row r="1684" spans="1:6" ht="11.25">
      <c r="A1684" s="7"/>
      <c r="C1684" s="32"/>
      <c r="E1684" s="32"/>
      <c r="F1684" s="1"/>
    </row>
    <row r="1685" spans="1:6" ht="11.25">
      <c r="A1685" s="7">
        <v>62</v>
      </c>
      <c r="B1685" s="4" t="s">
        <v>304</v>
      </c>
      <c r="C1685" s="32"/>
      <c r="E1685" s="32"/>
      <c r="F1685" s="1"/>
    </row>
    <row r="1686" spans="1:6" ht="11.25">
      <c r="A1686" s="7">
        <v>621</v>
      </c>
      <c r="B1686" s="4" t="s">
        <v>273</v>
      </c>
      <c r="C1686" s="32">
        <f>'[3]PARTIDAS PRG'!$D196</f>
        <v>0</v>
      </c>
      <c r="E1686" s="32">
        <v>0</v>
      </c>
      <c r="F1686" s="1"/>
    </row>
    <row r="1687" spans="1:6" ht="11.25">
      <c r="A1687" s="7">
        <v>622</v>
      </c>
      <c r="B1687" s="4" t="s">
        <v>246</v>
      </c>
      <c r="C1687" s="32">
        <f>'[3]PARTIDAS PRG'!$D197</f>
        <v>0</v>
      </c>
      <c r="E1687" s="32">
        <v>150000</v>
      </c>
      <c r="F1687" s="1"/>
    </row>
    <row r="1688" spans="1:6" ht="11.25">
      <c r="A1688" s="7">
        <v>623</v>
      </c>
      <c r="B1688" s="4" t="s">
        <v>41</v>
      </c>
      <c r="C1688" s="32">
        <f>'[3]PARTIDAS PRG'!$D198</f>
        <v>0</v>
      </c>
      <c r="E1688" s="32">
        <v>0</v>
      </c>
      <c r="F1688" s="1"/>
    </row>
    <row r="1689" spans="1:6" ht="11.25">
      <c r="A1689" s="7">
        <v>624</v>
      </c>
      <c r="B1689" s="4" t="s">
        <v>247</v>
      </c>
      <c r="C1689" s="32">
        <f>'[3]PARTIDAS PRG'!$D199</f>
        <v>0</v>
      </c>
      <c r="E1689" s="32">
        <v>0</v>
      </c>
      <c r="F1689" s="1"/>
    </row>
    <row r="1690" spans="1:6" ht="11.25">
      <c r="A1690" s="7">
        <v>625</v>
      </c>
      <c r="B1690" s="4" t="s">
        <v>39</v>
      </c>
      <c r="C1690" s="32">
        <f>'[3]PARTIDAS PRG'!$D200</f>
        <v>0</v>
      </c>
      <c r="E1690" s="32">
        <v>0</v>
      </c>
      <c r="F1690" s="1"/>
    </row>
    <row r="1691" spans="1:6" ht="11.25">
      <c r="A1691" s="7">
        <v>626</v>
      </c>
      <c r="B1691" s="4" t="s">
        <v>248</v>
      </c>
      <c r="C1691" s="32">
        <f>'[3]PARTIDAS PRG'!$D201</f>
        <v>0</v>
      </c>
      <c r="E1691" s="32">
        <v>0</v>
      </c>
      <c r="F1691" s="1"/>
    </row>
    <row r="1692" spans="1:6" ht="11.25">
      <c r="A1692" s="7">
        <v>627</v>
      </c>
      <c r="B1692" s="4" t="s">
        <v>274</v>
      </c>
      <c r="C1692" s="32">
        <f>'[3]PARTIDAS PRG'!$D202</f>
        <v>0</v>
      </c>
      <c r="E1692" s="32">
        <v>0</v>
      </c>
      <c r="F1692" s="1"/>
    </row>
    <row r="1693" spans="1:6" ht="11.25">
      <c r="A1693" s="7">
        <v>629</v>
      </c>
      <c r="B1693" s="4" t="s">
        <v>40</v>
      </c>
      <c r="C1693" s="32">
        <f>'[3]PARTIDAS PRG'!$D203</f>
        <v>0</v>
      </c>
      <c r="E1693" s="32">
        <v>0</v>
      </c>
      <c r="F1693" s="1"/>
    </row>
    <row r="1694" spans="1:6" ht="11.25">
      <c r="A1694" s="7"/>
      <c r="C1694" s="32"/>
      <c r="E1694" s="32"/>
      <c r="F1694" s="1"/>
    </row>
    <row r="1695" spans="1:6" ht="11.25">
      <c r="A1695" s="7">
        <v>63</v>
      </c>
      <c r="B1695" s="4" t="s">
        <v>275</v>
      </c>
      <c r="C1695" s="32"/>
      <c r="E1695" s="32"/>
      <c r="F1695" s="1"/>
    </row>
    <row r="1696" spans="1:6" ht="11.25">
      <c r="A1696" s="7">
        <v>631</v>
      </c>
      <c r="B1696" s="4" t="s">
        <v>273</v>
      </c>
      <c r="C1696" s="32">
        <f>'[3]PARTIDAS PRG'!$D204</f>
        <v>0</v>
      </c>
      <c r="E1696" s="32">
        <v>0</v>
      </c>
      <c r="F1696" s="1"/>
    </row>
    <row r="1697" spans="1:6" ht="11.25">
      <c r="A1697" s="7">
        <v>632</v>
      </c>
      <c r="B1697" s="4" t="s">
        <v>246</v>
      </c>
      <c r="C1697" s="32">
        <f>'[3]PARTIDAS PRG'!$D205</f>
        <v>0</v>
      </c>
      <c r="E1697" s="32">
        <v>0</v>
      </c>
      <c r="F1697" s="1"/>
    </row>
    <row r="1698" spans="1:6" ht="11.25">
      <c r="A1698" s="7">
        <v>633</v>
      </c>
      <c r="B1698" s="4" t="s">
        <v>41</v>
      </c>
      <c r="C1698" s="32">
        <f>'[3]PARTIDAS PRG'!$D206</f>
        <v>0</v>
      </c>
      <c r="E1698" s="32">
        <v>0</v>
      </c>
      <c r="F1698" s="1"/>
    </row>
    <row r="1699" spans="1:6" ht="11.25">
      <c r="A1699" s="7">
        <v>634</v>
      </c>
      <c r="B1699" s="4" t="s">
        <v>247</v>
      </c>
      <c r="C1699" s="32">
        <f>'[3]PARTIDAS PRG'!$D207</f>
        <v>0</v>
      </c>
      <c r="E1699" s="32">
        <v>0</v>
      </c>
      <c r="F1699" s="1"/>
    </row>
    <row r="1700" spans="1:6" ht="11.25">
      <c r="A1700" s="7">
        <v>635</v>
      </c>
      <c r="B1700" s="4" t="s">
        <v>39</v>
      </c>
      <c r="C1700" s="32">
        <f>'[3]PARTIDAS PRG'!$D208</f>
        <v>0</v>
      </c>
      <c r="E1700" s="32">
        <v>0</v>
      </c>
      <c r="F1700" s="1"/>
    </row>
    <row r="1701" spans="1:6" ht="11.25">
      <c r="A1701" s="7">
        <v>636</v>
      </c>
      <c r="B1701" s="4" t="s">
        <v>248</v>
      </c>
      <c r="C1701" s="32">
        <f>'[3]PARTIDAS PRG'!$D209</f>
        <v>0</v>
      </c>
      <c r="E1701" s="32">
        <v>0</v>
      </c>
      <c r="F1701" s="1"/>
    </row>
    <row r="1702" spans="1:6" ht="11.25">
      <c r="A1702" s="7">
        <v>637</v>
      </c>
      <c r="B1702" s="4" t="s">
        <v>274</v>
      </c>
      <c r="C1702" s="32">
        <f>'[3]PARTIDAS PRG'!$D210</f>
        <v>0</v>
      </c>
      <c r="E1702" s="32">
        <v>0</v>
      </c>
      <c r="F1702" s="1"/>
    </row>
    <row r="1703" spans="1:6" ht="11.25">
      <c r="A1703" s="7">
        <v>639</v>
      </c>
      <c r="B1703" s="4" t="s">
        <v>42</v>
      </c>
      <c r="C1703" s="32">
        <f>'[3]PARTIDAS PRG'!$D211</f>
        <v>0</v>
      </c>
      <c r="E1703" s="32">
        <v>0</v>
      </c>
      <c r="F1703" s="1"/>
    </row>
    <row r="1704" spans="1:6" ht="11.25">
      <c r="A1704" s="7"/>
      <c r="C1704" s="32"/>
      <c r="E1704" s="32"/>
      <c r="F1704" s="1"/>
    </row>
    <row r="1705" spans="1:6" ht="11.25">
      <c r="A1705" s="7">
        <v>64</v>
      </c>
      <c r="B1705" s="4" t="s">
        <v>381</v>
      </c>
      <c r="C1705" s="32"/>
      <c r="E1705" s="32"/>
      <c r="F1705" s="1"/>
    </row>
    <row r="1706" spans="1:6" ht="11.25">
      <c r="A1706" s="7">
        <v>640</v>
      </c>
      <c r="B1706" s="4" t="s">
        <v>381</v>
      </c>
      <c r="C1706" s="32">
        <f>'[3]PARTIDAS PRG'!$D212</f>
        <v>0</v>
      </c>
      <c r="E1706" s="32">
        <v>0</v>
      </c>
      <c r="F1706" s="1"/>
    </row>
    <row r="1707" spans="1:6" ht="11.25">
      <c r="A1707" s="7">
        <v>641</v>
      </c>
      <c r="B1707" s="4" t="s">
        <v>43</v>
      </c>
      <c r="C1707" s="32">
        <f>'[3]PARTIDAS PRG'!$D213</f>
        <v>0</v>
      </c>
      <c r="E1707" s="32">
        <v>0</v>
      </c>
      <c r="F1707" s="1"/>
    </row>
    <row r="1708" spans="1:6" ht="11.25">
      <c r="A1708" s="7"/>
      <c r="C1708" s="32"/>
      <c r="E1708" s="32"/>
      <c r="F1708" s="1"/>
    </row>
    <row r="1709" spans="1:6" ht="11.25">
      <c r="A1709" s="7">
        <v>65</v>
      </c>
      <c r="B1709" s="4" t="s">
        <v>484</v>
      </c>
      <c r="C1709" s="32"/>
      <c r="E1709" s="32"/>
      <c r="F1709" s="1"/>
    </row>
    <row r="1710" spans="1:6" ht="11.25">
      <c r="A1710" s="7" t="s">
        <v>367</v>
      </c>
      <c r="B1710" s="4" t="s">
        <v>369</v>
      </c>
      <c r="C1710" s="32">
        <f>'[3]PARTIDAS PRG'!$D214</f>
        <v>0</v>
      </c>
      <c r="E1710" s="32">
        <v>0</v>
      </c>
      <c r="F1710" s="1"/>
    </row>
    <row r="1711" spans="1:6" ht="11.25">
      <c r="A1711" s="4" t="s">
        <v>368</v>
      </c>
      <c r="B1711" s="4" t="s">
        <v>370</v>
      </c>
      <c r="C1711" s="32">
        <v>0</v>
      </c>
      <c r="E1711" s="32">
        <v>0</v>
      </c>
      <c r="F1711" s="1"/>
    </row>
    <row r="1712" spans="1:6" ht="11.25">
      <c r="A1712" s="7"/>
      <c r="E1712" s="32"/>
      <c r="F1712" s="1"/>
    </row>
    <row r="1713" spans="2:6" ht="11.25">
      <c r="B1713" s="5" t="s">
        <v>276</v>
      </c>
      <c r="C1713" s="5"/>
      <c r="D1713" s="13">
        <f>SUM(C1678:C1711)</f>
        <v>0</v>
      </c>
      <c r="E1713" s="32"/>
      <c r="F1713" s="13">
        <v>150000</v>
      </c>
    </row>
    <row r="1714" spans="5:6" ht="11.25">
      <c r="E1714" s="32"/>
      <c r="F1714" s="1"/>
    </row>
    <row r="1715" spans="1:6" ht="11.25">
      <c r="A1715" s="6" t="s">
        <v>277</v>
      </c>
      <c r="B1715" s="6"/>
      <c r="C1715" s="6"/>
      <c r="D1715" s="6"/>
      <c r="E1715" s="32"/>
      <c r="F1715" s="1"/>
    </row>
    <row r="1716" spans="5:6" ht="11.25">
      <c r="E1716" s="32"/>
      <c r="F1716" s="1"/>
    </row>
    <row r="1717" spans="1:6" ht="11.25">
      <c r="A1717" s="7">
        <v>70</v>
      </c>
      <c r="B1717" s="4" t="s">
        <v>305</v>
      </c>
      <c r="E1717" s="32"/>
      <c r="F1717" s="1"/>
    </row>
    <row r="1718" spans="1:6" ht="11.25">
      <c r="A1718" s="7">
        <v>700</v>
      </c>
      <c r="B1718" s="4" t="s">
        <v>305</v>
      </c>
      <c r="C1718" s="32">
        <v>0</v>
      </c>
      <c r="D1718" s="1"/>
      <c r="E1718" s="32">
        <v>0</v>
      </c>
      <c r="F1718" s="1"/>
    </row>
    <row r="1719" spans="1:6" ht="11.25">
      <c r="A1719" s="7"/>
      <c r="C1719" s="32"/>
      <c r="D1719" s="1"/>
      <c r="E1719" s="32"/>
      <c r="F1719" s="1"/>
    </row>
    <row r="1720" spans="1:6" ht="11.25">
      <c r="A1720" s="7">
        <v>73</v>
      </c>
      <c r="B1720" s="4" t="s">
        <v>382</v>
      </c>
      <c r="C1720" s="32"/>
      <c r="D1720" s="1"/>
      <c r="E1720" s="32"/>
      <c r="F1720" s="1"/>
    </row>
    <row r="1721" spans="1:6" ht="11.25">
      <c r="A1721" s="7">
        <v>730</v>
      </c>
      <c r="B1721" s="4" t="s">
        <v>383</v>
      </c>
      <c r="C1721" s="32">
        <v>0</v>
      </c>
      <c r="D1721" s="1"/>
      <c r="E1721" s="32">
        <v>0</v>
      </c>
      <c r="F1721" s="1"/>
    </row>
    <row r="1722" spans="1:6" ht="11.25">
      <c r="A1722" s="7"/>
      <c r="C1722" s="32"/>
      <c r="D1722" s="1"/>
      <c r="E1722" s="32"/>
      <c r="F1722" s="1"/>
    </row>
    <row r="1723" spans="1:6" ht="11.25">
      <c r="A1723" s="7">
        <v>74</v>
      </c>
      <c r="B1723" s="4" t="s">
        <v>44</v>
      </c>
      <c r="C1723" s="32"/>
      <c r="D1723" s="1"/>
      <c r="E1723" s="32"/>
      <c r="F1723" s="1"/>
    </row>
    <row r="1724" spans="1:6" ht="11.25">
      <c r="A1724" s="7">
        <v>740</v>
      </c>
      <c r="B1724" s="4" t="s">
        <v>45</v>
      </c>
      <c r="C1724" s="32">
        <v>0</v>
      </c>
      <c r="D1724" s="1"/>
      <c r="E1724" s="32">
        <v>0</v>
      </c>
      <c r="F1724" s="1"/>
    </row>
    <row r="1725" spans="1:6" ht="11.25">
      <c r="A1725" s="7"/>
      <c r="C1725" s="32"/>
      <c r="D1725" s="1"/>
      <c r="E1725" s="32"/>
      <c r="F1725" s="1"/>
    </row>
    <row r="1726" spans="1:6" ht="11.25">
      <c r="A1726" s="7">
        <v>75</v>
      </c>
      <c r="B1726" s="4" t="s">
        <v>278</v>
      </c>
      <c r="C1726" s="32"/>
      <c r="D1726" s="1"/>
      <c r="E1726" s="32"/>
      <c r="F1726" s="1"/>
    </row>
    <row r="1727" spans="1:6" ht="11.25">
      <c r="A1727" s="7">
        <v>750</v>
      </c>
      <c r="B1727" s="4" t="s">
        <v>46</v>
      </c>
      <c r="C1727" s="32">
        <v>0</v>
      </c>
      <c r="D1727" s="1"/>
      <c r="E1727" s="32">
        <v>0</v>
      </c>
      <c r="F1727" s="1"/>
    </row>
    <row r="1728" spans="1:6" ht="11.25">
      <c r="A1728" s="7"/>
      <c r="C1728" s="32"/>
      <c r="D1728" s="1"/>
      <c r="E1728" s="32"/>
      <c r="F1728" s="1"/>
    </row>
    <row r="1729" spans="1:6" ht="11.25">
      <c r="A1729" s="7">
        <v>76</v>
      </c>
      <c r="B1729" s="4" t="s">
        <v>269</v>
      </c>
      <c r="C1729" s="32"/>
      <c r="D1729" s="1"/>
      <c r="E1729" s="32"/>
      <c r="F1729" s="1"/>
    </row>
    <row r="1730" spans="1:6" ht="11.25">
      <c r="A1730" s="7">
        <v>762</v>
      </c>
      <c r="B1730" s="4" t="s">
        <v>270</v>
      </c>
      <c r="C1730" s="32">
        <v>0</v>
      </c>
      <c r="D1730" s="1"/>
      <c r="E1730" s="32">
        <v>0</v>
      </c>
      <c r="F1730" s="1"/>
    </row>
    <row r="1731" spans="1:6" ht="11.25">
      <c r="A1731" s="7"/>
      <c r="C1731" s="32"/>
      <c r="D1731" s="1"/>
      <c r="E1731" s="32"/>
      <c r="F1731" s="1"/>
    </row>
    <row r="1732" spans="1:6" ht="11.25">
      <c r="A1732" s="7">
        <v>77</v>
      </c>
      <c r="B1732" s="4" t="s">
        <v>296</v>
      </c>
      <c r="C1732" s="32"/>
      <c r="D1732" s="1"/>
      <c r="E1732" s="32"/>
      <c r="F1732" s="1"/>
    </row>
    <row r="1733" spans="1:6" ht="11.25">
      <c r="A1733" s="7">
        <v>770</v>
      </c>
      <c r="B1733" s="4" t="s">
        <v>385</v>
      </c>
      <c r="C1733" s="32">
        <v>0</v>
      </c>
      <c r="D1733" s="1"/>
      <c r="E1733" s="32">
        <v>0</v>
      </c>
      <c r="F1733" s="1"/>
    </row>
    <row r="1734" spans="1:6" ht="11.25">
      <c r="A1734" s="7"/>
      <c r="C1734" s="32"/>
      <c r="D1734" s="1"/>
      <c r="E1734" s="32"/>
      <c r="F1734" s="1"/>
    </row>
    <row r="1735" spans="1:6" ht="11.25">
      <c r="A1735" s="7">
        <v>78</v>
      </c>
      <c r="B1735" s="4" t="s">
        <v>297</v>
      </c>
      <c r="C1735" s="32"/>
      <c r="D1735" s="1"/>
      <c r="E1735" s="32"/>
      <c r="F1735" s="1"/>
    </row>
    <row r="1736" spans="1:6" ht="11.25">
      <c r="A1736" s="7">
        <v>789</v>
      </c>
      <c r="B1736" s="4" t="s">
        <v>386</v>
      </c>
      <c r="C1736" s="32">
        <v>0</v>
      </c>
      <c r="D1736" s="1"/>
      <c r="E1736" s="32">
        <v>0</v>
      </c>
      <c r="F1736" s="1"/>
    </row>
    <row r="1737" spans="3:6" ht="11.25">
      <c r="C1737" s="32"/>
      <c r="D1737" s="1"/>
      <c r="E1737" s="32"/>
      <c r="F1737" s="1"/>
    </row>
    <row r="1738" spans="2:6" ht="11.25">
      <c r="B1738" s="5" t="s">
        <v>232</v>
      </c>
      <c r="C1738" s="32"/>
      <c r="D1738" s="13">
        <f>SUM(C1718:C1736)</f>
        <v>0</v>
      </c>
      <c r="E1738" s="32"/>
      <c r="F1738" s="13">
        <v>0</v>
      </c>
    </row>
    <row r="1739" spans="5:6" ht="11.25">
      <c r="E1739" s="32"/>
      <c r="F1739" s="1"/>
    </row>
    <row r="1740" spans="2:6" ht="11.25">
      <c r="B1740" s="5" t="s">
        <v>291</v>
      </c>
      <c r="C1740" s="5"/>
      <c r="D1740" s="13">
        <f>+D1738+D1713</f>
        <v>0</v>
      </c>
      <c r="E1740" s="32"/>
      <c r="F1740" s="13">
        <v>150000</v>
      </c>
    </row>
    <row r="1741" spans="1:6" ht="11.25">
      <c r="A1741" s="16"/>
      <c r="B1741" s="16"/>
      <c r="C1741" s="16"/>
      <c r="D1741" s="16"/>
      <c r="E1741" s="32"/>
      <c r="F1741" s="1"/>
    </row>
    <row r="1742" spans="1:6" ht="11.25">
      <c r="A1742" s="6" t="s">
        <v>292</v>
      </c>
      <c r="E1742" s="32"/>
      <c r="F1742" s="1"/>
    </row>
    <row r="1743" spans="5:6" ht="11.25">
      <c r="E1743" s="32"/>
      <c r="F1743" s="1"/>
    </row>
    <row r="1744" spans="1:6" ht="11.25">
      <c r="A1744" s="6" t="s">
        <v>245</v>
      </c>
      <c r="E1744" s="32"/>
      <c r="F1744" s="1"/>
    </row>
    <row r="1745" spans="1:6" ht="11.25">
      <c r="A1745" s="16"/>
      <c r="B1745" s="16"/>
      <c r="C1745" s="16"/>
      <c r="D1745" s="16"/>
      <c r="E1745" s="32"/>
      <c r="F1745" s="1"/>
    </row>
    <row r="1746" spans="1:6" ht="11.25">
      <c r="A1746" s="7">
        <v>20</v>
      </c>
      <c r="B1746" s="4" t="s">
        <v>146</v>
      </c>
      <c r="E1746" s="32"/>
      <c r="F1746" s="1"/>
    </row>
    <row r="1747" spans="1:6" ht="11.25">
      <c r="A1747" s="7">
        <v>200</v>
      </c>
      <c r="B1747" s="4" t="s">
        <v>387</v>
      </c>
      <c r="C1747" s="32">
        <v>0</v>
      </c>
      <c r="D1747" s="1"/>
      <c r="E1747" s="32">
        <v>0</v>
      </c>
      <c r="F1747" s="1"/>
    </row>
    <row r="1748" spans="1:6" ht="11.25">
      <c r="A1748" s="7">
        <v>202</v>
      </c>
      <c r="B1748" s="4" t="s">
        <v>388</v>
      </c>
      <c r="C1748" s="32">
        <v>0</v>
      </c>
      <c r="D1748" s="1"/>
      <c r="E1748" s="32">
        <v>0</v>
      </c>
      <c r="F1748" s="1"/>
    </row>
    <row r="1749" spans="1:6" ht="11.25">
      <c r="A1749" s="7">
        <v>203</v>
      </c>
      <c r="B1749" s="4" t="s">
        <v>389</v>
      </c>
      <c r="C1749" s="32">
        <v>0</v>
      </c>
      <c r="D1749" s="1"/>
      <c r="E1749" s="32">
        <v>0</v>
      </c>
      <c r="F1749" s="1"/>
    </row>
    <row r="1750" spans="1:6" ht="11.25">
      <c r="A1750" s="7">
        <v>204</v>
      </c>
      <c r="B1750" s="4" t="s">
        <v>390</v>
      </c>
      <c r="C1750" s="32">
        <v>0</v>
      </c>
      <c r="D1750" s="1"/>
      <c r="E1750" s="32">
        <v>0</v>
      </c>
      <c r="F1750" s="1"/>
    </row>
    <row r="1751" spans="1:6" ht="11.25">
      <c r="A1751" s="7">
        <v>205</v>
      </c>
      <c r="B1751" s="4" t="s">
        <v>391</v>
      </c>
      <c r="C1751" s="32">
        <v>0</v>
      </c>
      <c r="D1751" s="1"/>
      <c r="E1751" s="32">
        <v>0</v>
      </c>
      <c r="F1751" s="1"/>
    </row>
    <row r="1752" spans="1:6" ht="11.25">
      <c r="A1752" s="7">
        <v>206</v>
      </c>
      <c r="B1752" s="4" t="s">
        <v>392</v>
      </c>
      <c r="C1752" s="32">
        <v>0</v>
      </c>
      <c r="D1752" s="1"/>
      <c r="E1752" s="32">
        <v>0</v>
      </c>
      <c r="F1752" s="1"/>
    </row>
    <row r="1753" spans="1:6" ht="11.25">
      <c r="A1753" s="7">
        <v>208</v>
      </c>
      <c r="B1753" s="4" t="s">
        <v>393</v>
      </c>
      <c r="C1753" s="32">
        <v>0</v>
      </c>
      <c r="D1753" s="1"/>
      <c r="E1753" s="32">
        <v>0</v>
      </c>
      <c r="F1753" s="1"/>
    </row>
    <row r="1754" spans="1:6" ht="11.25">
      <c r="A1754" s="7">
        <v>209</v>
      </c>
      <c r="B1754" s="4" t="s">
        <v>96</v>
      </c>
      <c r="C1754" s="32">
        <v>0</v>
      </c>
      <c r="D1754" s="1"/>
      <c r="E1754" s="32">
        <v>0</v>
      </c>
      <c r="F1754" s="1"/>
    </row>
    <row r="1755" spans="1:6" ht="11.25">
      <c r="A1755" s="7"/>
      <c r="C1755" s="32"/>
      <c r="D1755" s="1"/>
      <c r="E1755" s="32"/>
      <c r="F1755" s="1"/>
    </row>
    <row r="1756" spans="1:6" ht="11.25">
      <c r="A1756" s="7">
        <v>21</v>
      </c>
      <c r="B1756" s="4" t="s">
        <v>249</v>
      </c>
      <c r="C1756" s="32"/>
      <c r="D1756" s="1"/>
      <c r="E1756" s="32"/>
      <c r="F1756" s="1"/>
    </row>
    <row r="1757" spans="1:6" ht="11.25">
      <c r="A1757" s="7">
        <v>210</v>
      </c>
      <c r="B1757" s="4" t="s">
        <v>394</v>
      </c>
      <c r="C1757" s="32">
        <v>0</v>
      </c>
      <c r="D1757" s="1"/>
      <c r="E1757" s="32">
        <v>0</v>
      </c>
      <c r="F1757" s="1"/>
    </row>
    <row r="1758" spans="1:6" ht="11.25">
      <c r="A1758" s="7">
        <v>212</v>
      </c>
      <c r="B1758" s="4" t="s">
        <v>395</v>
      </c>
      <c r="C1758" s="32">
        <v>0</v>
      </c>
      <c r="D1758" s="1"/>
      <c r="E1758" s="32">
        <v>0</v>
      </c>
      <c r="F1758" s="1"/>
    </row>
    <row r="1759" spans="1:6" ht="11.25">
      <c r="A1759" s="7">
        <v>213</v>
      </c>
      <c r="B1759" s="4" t="s">
        <v>396</v>
      </c>
      <c r="C1759" s="32">
        <v>0</v>
      </c>
      <c r="D1759" s="1"/>
      <c r="E1759" s="32">
        <v>0</v>
      </c>
      <c r="F1759" s="1"/>
    </row>
    <row r="1760" spans="1:6" ht="11.25">
      <c r="A1760" s="7">
        <v>214</v>
      </c>
      <c r="B1760" s="4" t="s">
        <v>397</v>
      </c>
      <c r="C1760" s="32">
        <v>0</v>
      </c>
      <c r="D1760" s="1"/>
      <c r="E1760" s="32">
        <v>0</v>
      </c>
      <c r="F1760" s="1"/>
    </row>
    <row r="1761" spans="1:6" ht="11.25">
      <c r="A1761" s="7">
        <v>215</v>
      </c>
      <c r="B1761" s="4" t="s">
        <v>398</v>
      </c>
      <c r="C1761" s="32">
        <v>0</v>
      </c>
      <c r="D1761" s="1"/>
      <c r="E1761" s="32">
        <v>0</v>
      </c>
      <c r="F1761" s="1"/>
    </row>
    <row r="1762" spans="1:6" ht="11.25">
      <c r="A1762" s="7">
        <v>216</v>
      </c>
      <c r="B1762" s="4" t="s">
        <v>399</v>
      </c>
      <c r="C1762" s="32">
        <v>0</v>
      </c>
      <c r="D1762" s="1"/>
      <c r="E1762" s="32">
        <v>0</v>
      </c>
      <c r="F1762" s="1"/>
    </row>
    <row r="1763" spans="1:6" ht="11.25">
      <c r="A1763" s="7">
        <v>219</v>
      </c>
      <c r="B1763" s="4" t="s">
        <v>400</v>
      </c>
      <c r="C1763" s="32">
        <v>0</v>
      </c>
      <c r="D1763" s="1"/>
      <c r="E1763" s="32">
        <v>0</v>
      </c>
      <c r="F1763" s="1"/>
    </row>
    <row r="1764" spans="3:6" ht="11.25">
      <c r="C1764" s="32"/>
      <c r="D1764" s="1"/>
      <c r="E1764" s="32"/>
      <c r="F1764" s="1"/>
    </row>
    <row r="1765" spans="1:6" ht="11.25">
      <c r="A1765" s="7">
        <v>22</v>
      </c>
      <c r="B1765" s="4" t="s">
        <v>250</v>
      </c>
      <c r="C1765" s="32"/>
      <c r="D1765" s="1"/>
      <c r="E1765" s="32"/>
      <c r="F1765" s="1"/>
    </row>
    <row r="1766" spans="1:6" ht="11.25">
      <c r="A1766" s="7">
        <v>220</v>
      </c>
      <c r="B1766" s="4" t="s">
        <v>251</v>
      </c>
      <c r="C1766" s="32">
        <v>0</v>
      </c>
      <c r="D1766" s="1"/>
      <c r="E1766" s="32">
        <v>0</v>
      </c>
      <c r="F1766" s="1"/>
    </row>
    <row r="1767" spans="1:6" ht="11.25">
      <c r="A1767" s="7" t="s">
        <v>342</v>
      </c>
      <c r="B1767" s="4" t="s">
        <v>345</v>
      </c>
      <c r="C1767" s="32">
        <v>0</v>
      </c>
      <c r="D1767" s="1"/>
      <c r="E1767" s="32">
        <v>0</v>
      </c>
      <c r="F1767" s="1"/>
    </row>
    <row r="1768" spans="1:6" ht="11.25">
      <c r="A1768" s="7" t="s">
        <v>343</v>
      </c>
      <c r="B1768" s="4" t="s">
        <v>346</v>
      </c>
      <c r="C1768" s="32">
        <v>0</v>
      </c>
      <c r="D1768" s="1"/>
      <c r="E1768" s="32">
        <v>0</v>
      </c>
      <c r="F1768" s="1"/>
    </row>
    <row r="1769" spans="1:6" ht="11.25">
      <c r="A1769" s="7" t="s">
        <v>252</v>
      </c>
      <c r="B1769" s="4" t="s">
        <v>347</v>
      </c>
      <c r="C1769" s="32">
        <v>0</v>
      </c>
      <c r="D1769" s="1"/>
      <c r="E1769" s="32">
        <v>0</v>
      </c>
      <c r="F1769" s="1"/>
    </row>
    <row r="1770" spans="1:6" ht="11.25">
      <c r="A1770" s="7">
        <v>221</v>
      </c>
      <c r="B1770" s="4" t="s">
        <v>253</v>
      </c>
      <c r="C1770" s="32"/>
      <c r="D1770" s="1"/>
      <c r="E1770" s="32"/>
      <c r="F1770" s="1"/>
    </row>
    <row r="1771" spans="1:8" ht="11.25">
      <c r="A1771" s="7" t="s">
        <v>36</v>
      </c>
      <c r="B1771" s="4" t="s">
        <v>350</v>
      </c>
      <c r="C1771" s="32">
        <f>'[1]Pre2020'!$C$217</f>
        <v>345332.17</v>
      </c>
      <c r="D1771" s="1"/>
      <c r="E1771" s="32">
        <v>351580.2</v>
      </c>
      <c r="F1771" s="1"/>
      <c r="H1771" s="4" t="s">
        <v>513</v>
      </c>
    </row>
    <row r="1772" spans="1:6" ht="11.25">
      <c r="A1772" s="7" t="s">
        <v>254</v>
      </c>
      <c r="B1772" s="4" t="s">
        <v>351</v>
      </c>
      <c r="C1772" s="32">
        <f>'[1]Pre2020'!$C$220</f>
        <v>1101.6</v>
      </c>
      <c r="D1772" s="1"/>
      <c r="E1772" s="32">
        <v>1101.6</v>
      </c>
      <c r="F1772" s="1"/>
    </row>
    <row r="1773" spans="1:6" ht="11.25">
      <c r="A1773" s="7" t="s">
        <v>255</v>
      </c>
      <c r="B1773" s="4" t="s">
        <v>372</v>
      </c>
      <c r="C1773" s="32">
        <v>0</v>
      </c>
      <c r="D1773" s="1"/>
      <c r="E1773" s="32">
        <v>0</v>
      </c>
      <c r="F1773" s="1"/>
    </row>
    <row r="1774" spans="1:6" ht="11.25">
      <c r="A1774" s="7" t="s">
        <v>97</v>
      </c>
      <c r="B1774" s="4" t="s">
        <v>98</v>
      </c>
      <c r="C1774" s="32">
        <v>0</v>
      </c>
      <c r="D1774" s="1"/>
      <c r="E1774" s="32">
        <v>0</v>
      </c>
      <c r="F1774" s="1"/>
    </row>
    <row r="1775" spans="1:6" ht="11.25">
      <c r="A1775" s="7" t="s">
        <v>256</v>
      </c>
      <c r="B1775" s="4" t="s">
        <v>373</v>
      </c>
      <c r="C1775" s="32">
        <v>0</v>
      </c>
      <c r="D1775" s="1"/>
      <c r="E1775" s="32">
        <v>0</v>
      </c>
      <c r="F1775" s="1"/>
    </row>
    <row r="1776" spans="1:6" ht="11.25">
      <c r="A1776" s="7" t="s">
        <v>348</v>
      </c>
      <c r="B1776" s="4" t="s">
        <v>99</v>
      </c>
      <c r="C1776" s="32">
        <v>0</v>
      </c>
      <c r="D1776" s="1"/>
      <c r="E1776" s="32">
        <v>0</v>
      </c>
      <c r="F1776" s="1"/>
    </row>
    <row r="1777" spans="1:6" ht="11.25">
      <c r="A1777" s="7" t="s">
        <v>356</v>
      </c>
      <c r="B1777" s="4" t="s">
        <v>357</v>
      </c>
      <c r="C1777" s="32">
        <v>0</v>
      </c>
      <c r="D1777" s="1"/>
      <c r="E1777" s="32">
        <v>0</v>
      </c>
      <c r="F1777" s="1"/>
    </row>
    <row r="1778" spans="1:6" ht="11.25">
      <c r="A1778" s="7" t="s">
        <v>349</v>
      </c>
      <c r="B1778" s="4" t="s">
        <v>374</v>
      </c>
      <c r="C1778" s="32">
        <v>0</v>
      </c>
      <c r="D1778" s="1"/>
      <c r="E1778" s="32">
        <v>0</v>
      </c>
      <c r="F1778" s="1"/>
    </row>
    <row r="1779" spans="1:6" ht="11.25">
      <c r="A1779" s="7">
        <v>222</v>
      </c>
      <c r="B1779" s="4" t="s">
        <v>257</v>
      </c>
      <c r="C1779" s="32"/>
      <c r="D1779" s="1"/>
      <c r="E1779" s="32"/>
      <c r="F1779" s="1"/>
    </row>
    <row r="1780" spans="1:6" ht="11.25">
      <c r="A1780" s="7" t="s">
        <v>401</v>
      </c>
      <c r="B1780" s="4" t="s">
        <v>486</v>
      </c>
      <c r="C1780" s="32">
        <f>'[1]Pre2020'!$C$223</f>
        <v>1200</v>
      </c>
      <c r="D1780" s="1"/>
      <c r="E1780" s="32">
        <v>1200</v>
      </c>
      <c r="F1780" s="1"/>
    </row>
    <row r="1781" spans="1:6" ht="11.25">
      <c r="A1781" s="7" t="s">
        <v>183</v>
      </c>
      <c r="B1781" s="4" t="s">
        <v>258</v>
      </c>
      <c r="C1781" s="32">
        <v>0</v>
      </c>
      <c r="D1781" s="1"/>
      <c r="E1781" s="32">
        <v>0</v>
      </c>
      <c r="F1781" s="1"/>
    </row>
    <row r="1782" spans="1:6" ht="11.25">
      <c r="A1782" s="7" t="s">
        <v>184</v>
      </c>
      <c r="B1782" s="4" t="s">
        <v>259</v>
      </c>
      <c r="C1782" s="32">
        <v>0</v>
      </c>
      <c r="D1782" s="1"/>
      <c r="E1782" s="32">
        <v>0</v>
      </c>
      <c r="F1782" s="1"/>
    </row>
    <row r="1783" spans="1:6" ht="11.25">
      <c r="A1783" s="7">
        <v>225</v>
      </c>
      <c r="B1783" s="4" t="s">
        <v>260</v>
      </c>
      <c r="C1783" s="32"/>
      <c r="D1783" s="1"/>
      <c r="E1783" s="32"/>
      <c r="F1783" s="1"/>
    </row>
    <row r="1784" spans="1:6" ht="11.25">
      <c r="A1784" s="7" t="s">
        <v>101</v>
      </c>
      <c r="B1784" s="4" t="s">
        <v>106</v>
      </c>
      <c r="C1784" s="32">
        <v>0</v>
      </c>
      <c r="D1784" s="1"/>
      <c r="E1784" s="32">
        <v>0</v>
      </c>
      <c r="F1784" s="1"/>
    </row>
    <row r="1785" spans="1:6" ht="11.25">
      <c r="A1785" s="7" t="s">
        <v>102</v>
      </c>
      <c r="B1785" s="4" t="s">
        <v>103</v>
      </c>
      <c r="C1785" s="32">
        <v>0</v>
      </c>
      <c r="D1785" s="1"/>
      <c r="E1785" s="32">
        <v>0</v>
      </c>
      <c r="F1785" s="1"/>
    </row>
    <row r="1786" spans="1:6" ht="11.25">
      <c r="A1786" s="7" t="s">
        <v>104</v>
      </c>
      <c r="B1786" s="4" t="s">
        <v>105</v>
      </c>
      <c r="C1786" s="32">
        <f>'[1]Pre2020'!$C$225</f>
        <v>141735.41</v>
      </c>
      <c r="D1786" s="1"/>
      <c r="E1786" s="32">
        <v>136041.44</v>
      </c>
      <c r="F1786" s="1"/>
    </row>
    <row r="1787" spans="1:6" ht="11.25">
      <c r="A1787" s="7" t="s">
        <v>94</v>
      </c>
      <c r="B1787" s="4" t="s">
        <v>362</v>
      </c>
      <c r="C1787" s="32">
        <v>0</v>
      </c>
      <c r="D1787" s="1"/>
      <c r="E1787" s="32">
        <v>0</v>
      </c>
      <c r="F1787" s="1"/>
    </row>
    <row r="1788" spans="1:6" ht="11.25">
      <c r="A1788" s="7">
        <v>227</v>
      </c>
      <c r="B1788" s="4" t="s">
        <v>107</v>
      </c>
      <c r="C1788" s="32"/>
      <c r="D1788" s="1"/>
      <c r="E1788" s="32"/>
      <c r="F1788" s="1"/>
    </row>
    <row r="1789" spans="1:6" ht="11.25">
      <c r="A1789" s="7" t="s">
        <v>110</v>
      </c>
      <c r="B1789" s="4" t="s">
        <v>111</v>
      </c>
      <c r="C1789" s="32">
        <v>0</v>
      </c>
      <c r="D1789" s="1"/>
      <c r="E1789" s="32">
        <v>0</v>
      </c>
      <c r="F1789" s="1"/>
    </row>
    <row r="1790" spans="1:6" ht="11.25">
      <c r="A1790" s="7" t="s">
        <v>112</v>
      </c>
      <c r="B1790" s="4" t="s">
        <v>113</v>
      </c>
      <c r="C1790" s="32">
        <v>0</v>
      </c>
      <c r="D1790" s="1"/>
      <c r="E1790" s="32">
        <v>0</v>
      </c>
      <c r="F1790" s="1"/>
    </row>
    <row r="1791" spans="1:6" ht="11.25">
      <c r="A1791" s="7" t="s">
        <v>114</v>
      </c>
      <c r="B1791" s="4" t="s">
        <v>115</v>
      </c>
      <c r="C1791" s="32">
        <v>0</v>
      </c>
      <c r="D1791" s="1"/>
      <c r="E1791" s="32">
        <v>0</v>
      </c>
      <c r="F1791" s="1"/>
    </row>
    <row r="1792" spans="1:6" ht="11.25">
      <c r="A1792" s="7" t="s">
        <v>108</v>
      </c>
      <c r="B1792" s="4" t="s">
        <v>109</v>
      </c>
      <c r="C1792" s="32">
        <f>'[1]Pre2020'!$C$226+'[1]Pre2020'!$C$229</f>
        <v>576344.38</v>
      </c>
      <c r="D1792" s="1"/>
      <c r="E1792" s="32">
        <v>608751.37</v>
      </c>
      <c r="F1792" s="1"/>
    </row>
    <row r="1793" spans="3:6" ht="11.25">
      <c r="C1793" s="32"/>
      <c r="D1793" s="1"/>
      <c r="E1793" s="32"/>
      <c r="F1793" s="1"/>
    </row>
    <row r="1794" spans="2:6" ht="11.25">
      <c r="B1794" s="5" t="s">
        <v>266</v>
      </c>
      <c r="C1794" s="32"/>
      <c r="D1794" s="13">
        <f>SUM(C1747:C1792)</f>
        <v>1065713.56</v>
      </c>
      <c r="E1794" s="32"/>
      <c r="F1794" s="13">
        <v>1098674.6099999999</v>
      </c>
    </row>
    <row r="1795" spans="5:6" ht="11.25">
      <c r="E1795" s="32"/>
      <c r="F1795" s="1"/>
    </row>
    <row r="1796" spans="1:6" ht="11.25">
      <c r="A1796" s="6" t="s">
        <v>268</v>
      </c>
      <c r="B1796" s="6"/>
      <c r="C1796" s="6"/>
      <c r="D1796" s="6"/>
      <c r="E1796" s="32"/>
      <c r="F1796" s="1"/>
    </row>
    <row r="1797" spans="5:6" ht="11.25">
      <c r="E1797" s="32"/>
      <c r="F1797" s="1"/>
    </row>
    <row r="1798" spans="1:6" ht="11.25">
      <c r="A1798" s="7">
        <v>44</v>
      </c>
      <c r="B1798" s="4" t="s">
        <v>38</v>
      </c>
      <c r="E1798" s="32"/>
      <c r="F1798" s="1"/>
    </row>
    <row r="1799" spans="1:6" ht="11.25">
      <c r="A1799" s="7">
        <v>443</v>
      </c>
      <c r="B1799" s="4" t="s">
        <v>44</v>
      </c>
      <c r="C1799" s="32">
        <v>0</v>
      </c>
      <c r="D1799" s="1"/>
      <c r="E1799" s="32">
        <v>0</v>
      </c>
      <c r="F1799" s="1"/>
    </row>
    <row r="1800" spans="3:6" ht="11.25">
      <c r="C1800" s="32"/>
      <c r="D1800" s="1"/>
      <c r="E1800" s="32"/>
      <c r="F1800" s="1"/>
    </row>
    <row r="1801" spans="1:6" ht="11.25">
      <c r="A1801" s="7">
        <v>46</v>
      </c>
      <c r="B1801" s="4" t="s">
        <v>269</v>
      </c>
      <c r="C1801" s="32"/>
      <c r="D1801" s="1"/>
      <c r="E1801" s="32"/>
      <c r="F1801" s="1"/>
    </row>
    <row r="1802" spans="1:6" ht="11.25">
      <c r="A1802" s="7">
        <v>462</v>
      </c>
      <c r="B1802" s="4" t="s">
        <v>270</v>
      </c>
      <c r="C1802" s="32">
        <v>0</v>
      </c>
      <c r="D1802" s="1"/>
      <c r="E1802" s="32">
        <v>0</v>
      </c>
      <c r="F1802" s="1"/>
    </row>
    <row r="1803" spans="3:6" ht="11.25">
      <c r="C1803" s="32"/>
      <c r="D1803" s="1"/>
      <c r="E1803" s="32"/>
      <c r="F1803" s="1"/>
    </row>
    <row r="1804" spans="1:6" ht="11.25">
      <c r="A1804" s="7">
        <v>48</v>
      </c>
      <c r="B1804" s="4" t="s">
        <v>271</v>
      </c>
      <c r="C1804" s="32"/>
      <c r="D1804" s="1"/>
      <c r="E1804" s="32"/>
      <c r="F1804" s="1"/>
    </row>
    <row r="1805" spans="1:6" ht="11.25">
      <c r="A1805" s="7">
        <v>482</v>
      </c>
      <c r="B1805" s="4" t="s">
        <v>376</v>
      </c>
      <c r="C1805" s="32">
        <v>0</v>
      </c>
      <c r="D1805" s="1"/>
      <c r="E1805" s="32">
        <v>0</v>
      </c>
      <c r="F1805" s="1"/>
    </row>
    <row r="1806" spans="1:6" ht="11.25">
      <c r="A1806" s="7">
        <v>489</v>
      </c>
      <c r="B1806" s="4" t="s">
        <v>219</v>
      </c>
      <c r="C1806" s="32">
        <v>0</v>
      </c>
      <c r="D1806" s="1"/>
      <c r="E1806" s="32">
        <v>0</v>
      </c>
      <c r="F1806" s="1"/>
    </row>
    <row r="1807" spans="3:6" ht="11.25">
      <c r="C1807" s="32"/>
      <c r="D1807" s="1"/>
      <c r="E1807" s="32"/>
      <c r="F1807" s="1"/>
    </row>
    <row r="1808" spans="2:6" ht="11.25">
      <c r="B1808" s="5" t="s">
        <v>225</v>
      </c>
      <c r="C1808" s="32"/>
      <c r="D1808" s="13">
        <f>SUM(C1799:C1807)</f>
        <v>0</v>
      </c>
      <c r="E1808" s="32"/>
      <c r="F1808" s="13">
        <v>0</v>
      </c>
    </row>
    <row r="1809" spans="2:6" ht="11.25">
      <c r="B1809" s="5"/>
      <c r="C1809" s="5"/>
      <c r="D1809" s="5"/>
      <c r="E1809" s="32"/>
      <c r="F1809" s="1"/>
    </row>
    <row r="1810" spans="1:6" ht="11.25">
      <c r="A1810" s="6" t="s">
        <v>272</v>
      </c>
      <c r="E1810" s="32"/>
      <c r="F1810" s="1"/>
    </row>
    <row r="1811" spans="5:6" ht="11.25">
      <c r="E1811" s="32"/>
      <c r="F1811" s="1"/>
    </row>
    <row r="1812" spans="1:6" ht="11.25">
      <c r="A1812" s="7">
        <v>60</v>
      </c>
      <c r="B1812" s="4" t="s">
        <v>303</v>
      </c>
      <c r="E1812" s="32"/>
      <c r="F1812" s="1"/>
    </row>
    <row r="1813" spans="1:6" ht="11.25">
      <c r="A1813" s="7">
        <v>600</v>
      </c>
      <c r="B1813" s="4" t="s">
        <v>377</v>
      </c>
      <c r="C1813" s="32">
        <f>'[3]PARTIDAS PRG'!$D215</f>
        <v>0</v>
      </c>
      <c r="E1813" s="32">
        <v>0</v>
      </c>
      <c r="F1813" s="1"/>
    </row>
    <row r="1814" spans="1:6" ht="11.25">
      <c r="A1814" s="7">
        <v>609</v>
      </c>
      <c r="B1814" s="4" t="s">
        <v>378</v>
      </c>
      <c r="C1814" s="32">
        <f>'[3]PARTIDAS PRG'!$D216</f>
        <v>0</v>
      </c>
      <c r="E1814" s="32">
        <v>0</v>
      </c>
      <c r="F1814" s="1"/>
    </row>
    <row r="1815" spans="1:6" ht="11.25">
      <c r="A1815" s="7"/>
      <c r="C1815" s="32"/>
      <c r="E1815" s="32"/>
      <c r="F1815" s="1"/>
    </row>
    <row r="1816" spans="1:6" ht="11.25">
      <c r="A1816" s="7">
        <v>61</v>
      </c>
      <c r="B1816" s="4" t="s">
        <v>380</v>
      </c>
      <c r="C1816" s="32"/>
      <c r="E1816" s="32"/>
      <c r="F1816" s="1"/>
    </row>
    <row r="1817" spans="1:6" ht="11.25">
      <c r="A1817" s="7">
        <v>610</v>
      </c>
      <c r="B1817" s="4" t="s">
        <v>377</v>
      </c>
      <c r="C1817" s="32">
        <f>'[3]PARTIDAS PRG'!$D217</f>
        <v>0</v>
      </c>
      <c r="E1817" s="32">
        <v>0</v>
      </c>
      <c r="F1817" s="1"/>
    </row>
    <row r="1818" spans="1:6" ht="11.25">
      <c r="A1818" s="7">
        <v>619</v>
      </c>
      <c r="B1818" s="4" t="s">
        <v>379</v>
      </c>
      <c r="C1818" s="32">
        <f>'[3]PARTIDAS PRG'!$D218</f>
        <v>0</v>
      </c>
      <c r="E1818" s="32">
        <v>0</v>
      </c>
      <c r="F1818" s="1"/>
    </row>
    <row r="1819" spans="1:6" ht="11.25">
      <c r="A1819" s="7"/>
      <c r="C1819" s="32"/>
      <c r="E1819" s="32"/>
      <c r="F1819" s="1"/>
    </row>
    <row r="1820" spans="1:6" ht="11.25">
      <c r="A1820" s="7">
        <v>62</v>
      </c>
      <c r="B1820" s="4" t="s">
        <v>304</v>
      </c>
      <c r="C1820" s="32"/>
      <c r="E1820" s="32"/>
      <c r="F1820" s="1"/>
    </row>
    <row r="1821" spans="1:6" ht="11.25">
      <c r="A1821" s="7">
        <v>621</v>
      </c>
      <c r="B1821" s="4" t="s">
        <v>273</v>
      </c>
      <c r="C1821" s="32">
        <f>'[3]PARTIDAS PRG'!$D219</f>
        <v>0</v>
      </c>
      <c r="E1821" s="32">
        <v>0</v>
      </c>
      <c r="F1821" s="1"/>
    </row>
    <row r="1822" spans="1:6" ht="11.25">
      <c r="A1822" s="7">
        <v>622</v>
      </c>
      <c r="B1822" s="4" t="s">
        <v>246</v>
      </c>
      <c r="C1822" s="32">
        <f>'[3]PARTIDAS PRG'!$D220</f>
        <v>135744.9</v>
      </c>
      <c r="E1822" s="32">
        <v>562465.85</v>
      </c>
      <c r="F1822" s="1"/>
    </row>
    <row r="1823" spans="1:6" ht="11.25">
      <c r="A1823" s="7">
        <v>623</v>
      </c>
      <c r="B1823" s="4" t="s">
        <v>41</v>
      </c>
      <c r="C1823" s="32">
        <f>'[3]PARTIDAS PRG'!$D221</f>
        <v>0</v>
      </c>
      <c r="E1823" s="32">
        <v>0</v>
      </c>
      <c r="F1823" s="1"/>
    </row>
    <row r="1824" spans="1:6" ht="11.25">
      <c r="A1824" s="7">
        <v>624</v>
      </c>
      <c r="B1824" s="4" t="s">
        <v>247</v>
      </c>
      <c r="C1824" s="32">
        <f>'[3]PARTIDAS PRG'!$D222</f>
        <v>0</v>
      </c>
      <c r="E1824" s="32">
        <v>0</v>
      </c>
      <c r="F1824" s="1"/>
    </row>
    <row r="1825" spans="1:6" ht="11.25">
      <c r="A1825" s="7">
        <v>625</v>
      </c>
      <c r="B1825" s="4" t="s">
        <v>39</v>
      </c>
      <c r="C1825" s="32">
        <f>'[3]PARTIDAS PRG'!$D223</f>
        <v>0</v>
      </c>
      <c r="E1825" s="32">
        <v>0</v>
      </c>
      <c r="F1825" s="1"/>
    </row>
    <row r="1826" spans="1:6" ht="11.25">
      <c r="A1826" s="7">
        <v>626</v>
      </c>
      <c r="B1826" s="4" t="s">
        <v>248</v>
      </c>
      <c r="C1826" s="32">
        <f>'[3]PARTIDAS PRG'!$D224</f>
        <v>0</v>
      </c>
      <c r="E1826" s="32">
        <v>0</v>
      </c>
      <c r="F1826" s="1"/>
    </row>
    <row r="1827" spans="1:6" ht="11.25">
      <c r="A1827" s="7">
        <v>627</v>
      </c>
      <c r="B1827" s="4" t="s">
        <v>274</v>
      </c>
      <c r="C1827" s="32">
        <f>'[3]PARTIDAS PRG'!$D225</f>
        <v>0</v>
      </c>
      <c r="E1827" s="32">
        <v>0</v>
      </c>
      <c r="F1827" s="1"/>
    </row>
    <row r="1828" spans="1:6" ht="11.25">
      <c r="A1828" s="7">
        <v>629</v>
      </c>
      <c r="B1828" s="4" t="s">
        <v>40</v>
      </c>
      <c r="C1828" s="32">
        <f>'[3]PARTIDAS PRG'!$D226</f>
        <v>0</v>
      </c>
      <c r="E1828" s="32">
        <v>0</v>
      </c>
      <c r="F1828" s="1"/>
    </row>
    <row r="1829" spans="1:6" ht="11.25">
      <c r="A1829" s="7"/>
      <c r="C1829" s="32"/>
      <c r="E1829" s="32"/>
      <c r="F1829" s="1"/>
    </row>
    <row r="1830" spans="1:6" ht="11.25">
      <c r="A1830" s="7">
        <v>63</v>
      </c>
      <c r="B1830" s="4" t="s">
        <v>275</v>
      </c>
      <c r="C1830" s="32"/>
      <c r="E1830" s="32"/>
      <c r="F1830" s="1"/>
    </row>
    <row r="1831" spans="1:6" ht="11.25">
      <c r="A1831" s="7">
        <v>631</v>
      </c>
      <c r="B1831" s="4" t="s">
        <v>273</v>
      </c>
      <c r="C1831" s="32">
        <f>'[3]PARTIDAS PRG'!$D227</f>
        <v>0</v>
      </c>
      <c r="E1831" s="32">
        <v>0</v>
      </c>
      <c r="F1831" s="1"/>
    </row>
    <row r="1832" spans="1:6" ht="11.25">
      <c r="A1832" s="7">
        <v>632</v>
      </c>
      <c r="B1832" s="4" t="s">
        <v>246</v>
      </c>
      <c r="C1832" s="32">
        <f>'[3]PARTIDAS PRG'!$D228</f>
        <v>0</v>
      </c>
      <c r="E1832" s="32">
        <v>0</v>
      </c>
      <c r="F1832" s="1"/>
    </row>
    <row r="1833" spans="1:6" ht="11.25">
      <c r="A1833" s="7">
        <v>633</v>
      </c>
      <c r="B1833" s="4" t="s">
        <v>41</v>
      </c>
      <c r="C1833" s="32">
        <f>'[3]PARTIDAS PRG'!$D229</f>
        <v>0</v>
      </c>
      <c r="E1833" s="32">
        <v>0</v>
      </c>
      <c r="F1833" s="1"/>
    </row>
    <row r="1834" spans="1:6" ht="11.25">
      <c r="A1834" s="7">
        <v>634</v>
      </c>
      <c r="B1834" s="4" t="s">
        <v>247</v>
      </c>
      <c r="C1834" s="32">
        <f>'[3]PARTIDAS PRG'!$D230</f>
        <v>0</v>
      </c>
      <c r="E1834" s="32">
        <v>0</v>
      </c>
      <c r="F1834" s="1"/>
    </row>
    <row r="1835" spans="1:6" ht="11.25">
      <c r="A1835" s="7">
        <v>635</v>
      </c>
      <c r="B1835" s="4" t="s">
        <v>39</v>
      </c>
      <c r="C1835" s="32">
        <f>'[3]PARTIDAS PRG'!$D231</f>
        <v>0</v>
      </c>
      <c r="E1835" s="32">
        <v>0</v>
      </c>
      <c r="F1835" s="1"/>
    </row>
    <row r="1836" spans="1:6" ht="11.25">
      <c r="A1836" s="7">
        <v>636</v>
      </c>
      <c r="B1836" s="4" t="s">
        <v>248</v>
      </c>
      <c r="C1836" s="32">
        <f>'[3]PARTIDAS PRG'!$D232</f>
        <v>0</v>
      </c>
      <c r="E1836" s="32">
        <v>0</v>
      </c>
      <c r="F1836" s="1"/>
    </row>
    <row r="1837" spans="1:6" ht="11.25">
      <c r="A1837" s="7">
        <v>637</v>
      </c>
      <c r="B1837" s="4" t="s">
        <v>274</v>
      </c>
      <c r="C1837" s="32">
        <f>'[3]PARTIDAS PRG'!$D233</f>
        <v>0</v>
      </c>
      <c r="E1837" s="32">
        <v>0</v>
      </c>
      <c r="F1837" s="1"/>
    </row>
    <row r="1838" spans="1:6" ht="11.25">
      <c r="A1838" s="7">
        <v>639</v>
      </c>
      <c r="B1838" s="4" t="s">
        <v>42</v>
      </c>
      <c r="C1838" s="32">
        <f>'[3]PARTIDAS PRG'!$D234</f>
        <v>0</v>
      </c>
      <c r="E1838" s="32">
        <v>0</v>
      </c>
      <c r="F1838" s="1"/>
    </row>
    <row r="1839" spans="1:6" ht="11.25">
      <c r="A1839" s="7"/>
      <c r="C1839" s="32"/>
      <c r="E1839" s="32"/>
      <c r="F1839" s="1"/>
    </row>
    <row r="1840" spans="1:6" ht="11.25">
      <c r="A1840" s="7">
        <v>64</v>
      </c>
      <c r="B1840" s="4" t="s">
        <v>381</v>
      </c>
      <c r="C1840" s="32"/>
      <c r="E1840" s="32"/>
      <c r="F1840" s="1"/>
    </row>
    <row r="1841" spans="1:6" ht="11.25">
      <c r="A1841" s="7">
        <v>640</v>
      </c>
      <c r="B1841" s="4" t="s">
        <v>381</v>
      </c>
      <c r="C1841" s="32">
        <f>'[3]PARTIDAS PRG'!$D235</f>
        <v>0</v>
      </c>
      <c r="E1841" s="32">
        <v>0</v>
      </c>
      <c r="F1841" s="1"/>
    </row>
    <row r="1842" spans="1:6" ht="11.25">
      <c r="A1842" s="7">
        <v>641</v>
      </c>
      <c r="B1842" s="4" t="s">
        <v>43</v>
      </c>
      <c r="C1842" s="32">
        <f>'[3]PARTIDAS PRG'!$D236</f>
        <v>0</v>
      </c>
      <c r="E1842" s="32">
        <v>0</v>
      </c>
      <c r="F1842" s="1"/>
    </row>
    <row r="1843" spans="1:6" ht="11.25">
      <c r="A1843" s="7"/>
      <c r="C1843" s="32"/>
      <c r="E1843" s="32"/>
      <c r="F1843" s="1"/>
    </row>
    <row r="1844" spans="1:6" ht="11.25">
      <c r="A1844" s="7">
        <v>65</v>
      </c>
      <c r="B1844" s="4" t="s">
        <v>484</v>
      </c>
      <c r="C1844" s="32"/>
      <c r="E1844" s="32"/>
      <c r="F1844" s="1"/>
    </row>
    <row r="1845" spans="1:6" ht="11.25">
      <c r="A1845" s="7" t="s">
        <v>367</v>
      </c>
      <c r="B1845" s="4" t="s">
        <v>369</v>
      </c>
      <c r="C1845" s="32">
        <f>'[3]PARTIDAS PRG'!$D237</f>
        <v>0</v>
      </c>
      <c r="E1845" s="32">
        <v>0</v>
      </c>
      <c r="F1845" s="1"/>
    </row>
    <row r="1846" spans="1:6" ht="11.25">
      <c r="A1846" s="4" t="s">
        <v>368</v>
      </c>
      <c r="B1846" s="4" t="s">
        <v>370</v>
      </c>
      <c r="C1846" s="32">
        <v>0</v>
      </c>
      <c r="E1846" s="32">
        <v>0</v>
      </c>
      <c r="F1846" s="1"/>
    </row>
    <row r="1847" spans="1:6" ht="11.25">
      <c r="A1847" s="7"/>
      <c r="E1847" s="32"/>
      <c r="F1847" s="1"/>
    </row>
    <row r="1848" spans="2:6" ht="11.25">
      <c r="B1848" s="5" t="s">
        <v>276</v>
      </c>
      <c r="C1848" s="5"/>
      <c r="D1848" s="13">
        <f>SUM(C1813:C1846)</f>
        <v>135744.9</v>
      </c>
      <c r="E1848" s="32"/>
      <c r="F1848" s="13">
        <v>562465.85</v>
      </c>
    </row>
    <row r="1849" spans="5:6" ht="11.25">
      <c r="E1849" s="32"/>
      <c r="F1849" s="1"/>
    </row>
    <row r="1850" spans="1:6" ht="11.25">
      <c r="A1850" s="6" t="s">
        <v>277</v>
      </c>
      <c r="B1850" s="6"/>
      <c r="C1850" s="6"/>
      <c r="D1850" s="6"/>
      <c r="E1850" s="32"/>
      <c r="F1850" s="1"/>
    </row>
    <row r="1851" spans="5:6" ht="11.25">
      <c r="E1851" s="32"/>
      <c r="F1851" s="1"/>
    </row>
    <row r="1852" spans="1:6" ht="11.25">
      <c r="A1852" s="7">
        <v>70</v>
      </c>
      <c r="B1852" s="4" t="s">
        <v>305</v>
      </c>
      <c r="E1852" s="32"/>
      <c r="F1852" s="1"/>
    </row>
    <row r="1853" spans="1:6" ht="11.25">
      <c r="A1853" s="7">
        <v>700</v>
      </c>
      <c r="B1853" s="4" t="s">
        <v>305</v>
      </c>
      <c r="C1853" s="32">
        <v>0</v>
      </c>
      <c r="D1853" s="1"/>
      <c r="E1853" s="32">
        <v>0</v>
      </c>
      <c r="F1853" s="1"/>
    </row>
    <row r="1854" spans="1:6" ht="11.25">
      <c r="A1854" s="7"/>
      <c r="C1854" s="32"/>
      <c r="D1854" s="1"/>
      <c r="E1854" s="32"/>
      <c r="F1854" s="1"/>
    </row>
    <row r="1855" spans="1:6" ht="11.25">
      <c r="A1855" s="7">
        <v>73</v>
      </c>
      <c r="B1855" s="4" t="s">
        <v>382</v>
      </c>
      <c r="C1855" s="32"/>
      <c r="D1855" s="1"/>
      <c r="E1855" s="32"/>
      <c r="F1855" s="1"/>
    </row>
    <row r="1856" spans="1:6" ht="11.25">
      <c r="A1856" s="7">
        <v>730</v>
      </c>
      <c r="B1856" s="4" t="s">
        <v>383</v>
      </c>
      <c r="C1856" s="32">
        <v>0</v>
      </c>
      <c r="D1856" s="1"/>
      <c r="E1856" s="32">
        <v>0</v>
      </c>
      <c r="F1856" s="1"/>
    </row>
    <row r="1857" spans="1:6" ht="11.25">
      <c r="A1857" s="7"/>
      <c r="C1857" s="32"/>
      <c r="D1857" s="1"/>
      <c r="E1857" s="32"/>
      <c r="F1857" s="1"/>
    </row>
    <row r="1858" spans="1:6" ht="11.25">
      <c r="A1858" s="7">
        <v>74</v>
      </c>
      <c r="B1858" s="4" t="s">
        <v>44</v>
      </c>
      <c r="C1858" s="32"/>
      <c r="D1858" s="1"/>
      <c r="E1858" s="32"/>
      <c r="F1858" s="1"/>
    </row>
    <row r="1859" spans="1:6" ht="11.25">
      <c r="A1859" s="7">
        <v>740</v>
      </c>
      <c r="B1859" s="4" t="s">
        <v>45</v>
      </c>
      <c r="C1859" s="32">
        <v>0</v>
      </c>
      <c r="D1859" s="1"/>
      <c r="E1859" s="32">
        <v>0</v>
      </c>
      <c r="F1859" s="1"/>
    </row>
    <row r="1860" spans="1:6" ht="11.25">
      <c r="A1860" s="7"/>
      <c r="C1860" s="32"/>
      <c r="D1860" s="1"/>
      <c r="E1860" s="32"/>
      <c r="F1860" s="1"/>
    </row>
    <row r="1861" spans="1:6" ht="11.25">
      <c r="A1861" s="7">
        <v>75</v>
      </c>
      <c r="B1861" s="4" t="s">
        <v>278</v>
      </c>
      <c r="C1861" s="32"/>
      <c r="D1861" s="1"/>
      <c r="E1861" s="32"/>
      <c r="F1861" s="1"/>
    </row>
    <row r="1862" spans="1:6" ht="11.25">
      <c r="A1862" s="7">
        <v>750</v>
      </c>
      <c r="B1862" s="4" t="s">
        <v>46</v>
      </c>
      <c r="C1862" s="32">
        <v>0</v>
      </c>
      <c r="D1862" s="1"/>
      <c r="E1862" s="32">
        <v>0</v>
      </c>
      <c r="F1862" s="1"/>
    </row>
    <row r="1863" spans="1:6" ht="11.25">
      <c r="A1863" s="7"/>
      <c r="C1863" s="32"/>
      <c r="D1863" s="1"/>
      <c r="E1863" s="32"/>
      <c r="F1863" s="1"/>
    </row>
    <row r="1864" spans="1:6" ht="11.25">
      <c r="A1864" s="7">
        <v>76</v>
      </c>
      <c r="B1864" s="4" t="s">
        <v>269</v>
      </c>
      <c r="C1864" s="32"/>
      <c r="D1864" s="1"/>
      <c r="E1864" s="32"/>
      <c r="F1864" s="1"/>
    </row>
    <row r="1865" spans="1:6" ht="11.25">
      <c r="A1865" s="7">
        <v>762</v>
      </c>
      <c r="B1865" s="4" t="s">
        <v>270</v>
      </c>
      <c r="C1865" s="32">
        <v>0</v>
      </c>
      <c r="D1865" s="1"/>
      <c r="E1865" s="32">
        <v>0</v>
      </c>
      <c r="F1865" s="1"/>
    </row>
    <row r="1866" spans="1:6" ht="11.25">
      <c r="A1866" s="7"/>
      <c r="C1866" s="32"/>
      <c r="D1866" s="1"/>
      <c r="E1866" s="32"/>
      <c r="F1866" s="1"/>
    </row>
    <row r="1867" spans="1:6" ht="11.25">
      <c r="A1867" s="7">
        <v>77</v>
      </c>
      <c r="B1867" s="4" t="s">
        <v>296</v>
      </c>
      <c r="C1867" s="32"/>
      <c r="D1867" s="1"/>
      <c r="E1867" s="32"/>
      <c r="F1867" s="1"/>
    </row>
    <row r="1868" spans="1:6" ht="11.25">
      <c r="A1868" s="7">
        <v>770</v>
      </c>
      <c r="B1868" s="4" t="s">
        <v>385</v>
      </c>
      <c r="C1868" s="32">
        <v>0</v>
      </c>
      <c r="D1868" s="1"/>
      <c r="E1868" s="32">
        <v>0</v>
      </c>
      <c r="F1868" s="1"/>
    </row>
    <row r="1869" spans="1:6" ht="11.25">
      <c r="A1869" s="7"/>
      <c r="C1869" s="32"/>
      <c r="D1869" s="1"/>
      <c r="E1869" s="32"/>
      <c r="F1869" s="1"/>
    </row>
    <row r="1870" spans="1:6" ht="11.25">
      <c r="A1870" s="7">
        <v>78</v>
      </c>
      <c r="B1870" s="4" t="s">
        <v>297</v>
      </c>
      <c r="C1870" s="32"/>
      <c r="D1870" s="1"/>
      <c r="E1870" s="32"/>
      <c r="F1870" s="1"/>
    </row>
    <row r="1871" spans="1:6" ht="11.25">
      <c r="A1871" s="7">
        <v>789</v>
      </c>
      <c r="B1871" s="4" t="s">
        <v>386</v>
      </c>
      <c r="C1871" s="32">
        <v>0</v>
      </c>
      <c r="D1871" s="1"/>
      <c r="E1871" s="32">
        <v>0</v>
      </c>
      <c r="F1871" s="1"/>
    </row>
    <row r="1872" spans="3:6" ht="11.25">
      <c r="C1872" s="32"/>
      <c r="D1872" s="1"/>
      <c r="E1872" s="32"/>
      <c r="F1872" s="1"/>
    </row>
    <row r="1873" spans="2:6" ht="11.25">
      <c r="B1873" s="5" t="s">
        <v>232</v>
      </c>
      <c r="C1873" s="32"/>
      <c r="D1873" s="13">
        <f>SUM(C1853:C1871)</f>
        <v>0</v>
      </c>
      <c r="E1873" s="32"/>
      <c r="F1873" s="13">
        <v>0</v>
      </c>
    </row>
    <row r="1874" spans="5:6" ht="11.25">
      <c r="E1874" s="32"/>
      <c r="F1874" s="1"/>
    </row>
    <row r="1875" spans="2:6" ht="11.25">
      <c r="B1875" s="5" t="s">
        <v>293</v>
      </c>
      <c r="C1875" s="5"/>
      <c r="D1875" s="13">
        <f>+D1873+D1848+D1808+D1794</f>
        <v>1201458.46</v>
      </c>
      <c r="E1875" s="32"/>
      <c r="F1875" s="13">
        <v>1661140.46</v>
      </c>
    </row>
    <row r="1876" spans="5:6" ht="11.25">
      <c r="E1876" s="32"/>
      <c r="F1876" s="1"/>
    </row>
    <row r="1877" spans="1:6" ht="11.25">
      <c r="A1877" s="6" t="s">
        <v>11</v>
      </c>
      <c r="E1877" s="32"/>
      <c r="F1877" s="1"/>
    </row>
    <row r="1878" spans="1:6" ht="11.25">
      <c r="A1878" s="6"/>
      <c r="E1878" s="32"/>
      <c r="F1878" s="1"/>
    </row>
    <row r="1879" spans="1:6" ht="11.25">
      <c r="A1879" s="6" t="s">
        <v>245</v>
      </c>
      <c r="E1879" s="32"/>
      <c r="F1879" s="1"/>
    </row>
    <row r="1880" spans="1:6" ht="11.25">
      <c r="A1880" s="15"/>
      <c r="B1880" s="15"/>
      <c r="C1880" s="15"/>
      <c r="D1880" s="15"/>
      <c r="E1880" s="32"/>
      <c r="F1880" s="1"/>
    </row>
    <row r="1881" spans="1:6" ht="11.25">
      <c r="A1881" s="7">
        <v>20</v>
      </c>
      <c r="B1881" s="4" t="s">
        <v>146</v>
      </c>
      <c r="E1881" s="32"/>
      <c r="F1881" s="1"/>
    </row>
    <row r="1882" spans="1:6" ht="11.25">
      <c r="A1882" s="7">
        <v>200</v>
      </c>
      <c r="B1882" s="4" t="s">
        <v>387</v>
      </c>
      <c r="C1882" s="32">
        <v>0</v>
      </c>
      <c r="D1882" s="1"/>
      <c r="E1882" s="32">
        <v>0</v>
      </c>
      <c r="F1882" s="1"/>
    </row>
    <row r="1883" spans="1:6" ht="11.25">
      <c r="A1883" s="7">
        <v>202</v>
      </c>
      <c r="B1883" s="4" t="s">
        <v>388</v>
      </c>
      <c r="C1883" s="32">
        <v>0</v>
      </c>
      <c r="D1883" s="1"/>
      <c r="E1883" s="32">
        <v>0</v>
      </c>
      <c r="F1883" s="1"/>
    </row>
    <row r="1884" spans="1:6" ht="11.25">
      <c r="A1884" s="7">
        <v>203</v>
      </c>
      <c r="B1884" s="4" t="s">
        <v>389</v>
      </c>
      <c r="C1884" s="32">
        <v>0</v>
      </c>
      <c r="D1884" s="1"/>
      <c r="E1884" s="32">
        <v>0</v>
      </c>
      <c r="F1884" s="1"/>
    </row>
    <row r="1885" spans="1:6" ht="11.25">
      <c r="A1885" s="7">
        <v>204</v>
      </c>
      <c r="B1885" s="4" t="s">
        <v>390</v>
      </c>
      <c r="C1885" s="32">
        <v>0</v>
      </c>
      <c r="D1885" s="1"/>
      <c r="E1885" s="32">
        <v>0</v>
      </c>
      <c r="F1885" s="1"/>
    </row>
    <row r="1886" spans="1:6" ht="11.25">
      <c r="A1886" s="7">
        <v>205</v>
      </c>
      <c r="B1886" s="4" t="s">
        <v>391</v>
      </c>
      <c r="C1886" s="32">
        <v>0</v>
      </c>
      <c r="D1886" s="1"/>
      <c r="E1886" s="32">
        <v>0</v>
      </c>
      <c r="F1886" s="1"/>
    </row>
    <row r="1887" spans="1:6" ht="11.25">
      <c r="A1887" s="7">
        <v>206</v>
      </c>
      <c r="B1887" s="4" t="s">
        <v>392</v>
      </c>
      <c r="C1887" s="32">
        <v>0</v>
      </c>
      <c r="D1887" s="1"/>
      <c r="E1887" s="32">
        <v>0</v>
      </c>
      <c r="F1887" s="1"/>
    </row>
    <row r="1888" spans="1:6" ht="11.25">
      <c r="A1888" s="7">
        <v>208</v>
      </c>
      <c r="B1888" s="4" t="s">
        <v>393</v>
      </c>
      <c r="C1888" s="32">
        <v>0</v>
      </c>
      <c r="D1888" s="1"/>
      <c r="E1888" s="32">
        <v>0</v>
      </c>
      <c r="F1888" s="1"/>
    </row>
    <row r="1889" spans="1:6" ht="11.25">
      <c r="A1889" s="7">
        <v>209</v>
      </c>
      <c r="B1889" s="4" t="s">
        <v>96</v>
      </c>
      <c r="C1889" s="32">
        <v>0</v>
      </c>
      <c r="D1889" s="1"/>
      <c r="E1889" s="32">
        <v>0</v>
      </c>
      <c r="F1889" s="1"/>
    </row>
    <row r="1890" spans="1:6" ht="11.25">
      <c r="A1890" s="7"/>
      <c r="C1890" s="32"/>
      <c r="D1890" s="1"/>
      <c r="E1890" s="32"/>
      <c r="F1890" s="1"/>
    </row>
    <row r="1891" spans="1:6" ht="11.25">
      <c r="A1891" s="7">
        <v>21</v>
      </c>
      <c r="B1891" s="4" t="s">
        <v>249</v>
      </c>
      <c r="C1891" s="32"/>
      <c r="D1891" s="1"/>
      <c r="E1891" s="32"/>
      <c r="F1891" s="1"/>
    </row>
    <row r="1892" spans="1:6" ht="11.25">
      <c r="A1892" s="7">
        <v>210</v>
      </c>
      <c r="B1892" s="4" t="s">
        <v>394</v>
      </c>
      <c r="C1892" s="32">
        <v>0</v>
      </c>
      <c r="D1892" s="1"/>
      <c r="E1892" s="32">
        <v>0</v>
      </c>
      <c r="F1892" s="1"/>
    </row>
    <row r="1893" spans="1:6" ht="11.25">
      <c r="A1893" s="7">
        <v>212</v>
      </c>
      <c r="B1893" s="4" t="s">
        <v>395</v>
      </c>
      <c r="C1893" s="32">
        <v>0</v>
      </c>
      <c r="D1893" s="1"/>
      <c r="E1893" s="32">
        <v>0</v>
      </c>
      <c r="F1893" s="1"/>
    </row>
    <row r="1894" spans="1:6" ht="11.25">
      <c r="A1894" s="7">
        <v>213</v>
      </c>
      <c r="B1894" s="4" t="s">
        <v>396</v>
      </c>
      <c r="C1894" s="32">
        <v>0</v>
      </c>
      <c r="D1894" s="1"/>
      <c r="E1894" s="32">
        <v>0</v>
      </c>
      <c r="F1894" s="1"/>
    </row>
    <row r="1895" spans="1:6" ht="11.25">
      <c r="A1895" s="7">
        <v>214</v>
      </c>
      <c r="B1895" s="4" t="s">
        <v>397</v>
      </c>
      <c r="C1895" s="32">
        <v>0</v>
      </c>
      <c r="D1895" s="1"/>
      <c r="E1895" s="32">
        <v>0</v>
      </c>
      <c r="F1895" s="1"/>
    </row>
    <row r="1896" spans="1:6" ht="11.25">
      <c r="A1896" s="7">
        <v>215</v>
      </c>
      <c r="B1896" s="4" t="s">
        <v>398</v>
      </c>
      <c r="C1896" s="32">
        <v>0</v>
      </c>
      <c r="D1896" s="1"/>
      <c r="E1896" s="32">
        <v>0</v>
      </c>
      <c r="F1896" s="1"/>
    </row>
    <row r="1897" spans="1:6" ht="11.25">
      <c r="A1897" s="7">
        <v>216</v>
      </c>
      <c r="B1897" s="4" t="s">
        <v>399</v>
      </c>
      <c r="C1897" s="32">
        <v>0</v>
      </c>
      <c r="D1897" s="1"/>
      <c r="E1897" s="32">
        <v>0</v>
      </c>
      <c r="F1897" s="1"/>
    </row>
    <row r="1898" spans="1:6" ht="11.25">
      <c r="A1898" s="7">
        <v>219</v>
      </c>
      <c r="B1898" s="4" t="s">
        <v>400</v>
      </c>
      <c r="C1898" s="32">
        <v>0</v>
      </c>
      <c r="D1898" s="1"/>
      <c r="E1898" s="32">
        <v>0</v>
      </c>
      <c r="F1898" s="1"/>
    </row>
    <row r="1899" spans="3:6" ht="11.25">
      <c r="C1899" s="32"/>
      <c r="D1899" s="1"/>
      <c r="E1899" s="32"/>
      <c r="F1899" s="1"/>
    </row>
    <row r="1900" spans="1:6" ht="11.25">
      <c r="A1900" s="7">
        <v>22</v>
      </c>
      <c r="B1900" s="4" t="s">
        <v>250</v>
      </c>
      <c r="C1900" s="32"/>
      <c r="D1900" s="1"/>
      <c r="E1900" s="32"/>
      <c r="F1900" s="1"/>
    </row>
    <row r="1901" spans="1:6" ht="11.25">
      <c r="A1901" s="7">
        <v>220</v>
      </c>
      <c r="B1901" s="4" t="s">
        <v>251</v>
      </c>
      <c r="C1901" s="32">
        <v>0</v>
      </c>
      <c r="D1901" s="1"/>
      <c r="E1901" s="32">
        <v>0</v>
      </c>
      <c r="F1901" s="1"/>
    </row>
    <row r="1902" spans="1:6" ht="11.25">
      <c r="A1902" s="7" t="s">
        <v>342</v>
      </c>
      <c r="B1902" s="4" t="s">
        <v>345</v>
      </c>
      <c r="C1902" s="32">
        <v>0</v>
      </c>
      <c r="D1902" s="1"/>
      <c r="E1902" s="32">
        <v>0</v>
      </c>
      <c r="F1902" s="1"/>
    </row>
    <row r="1903" spans="1:6" ht="11.25">
      <c r="A1903" s="7" t="s">
        <v>343</v>
      </c>
      <c r="B1903" s="4" t="s">
        <v>346</v>
      </c>
      <c r="C1903" s="32">
        <v>0</v>
      </c>
      <c r="D1903" s="1"/>
      <c r="E1903" s="32">
        <v>0</v>
      </c>
      <c r="F1903" s="1"/>
    </row>
    <row r="1904" spans="1:6" ht="11.25">
      <c r="A1904" s="7" t="s">
        <v>252</v>
      </c>
      <c r="B1904" s="4" t="s">
        <v>347</v>
      </c>
      <c r="C1904" s="32">
        <v>0</v>
      </c>
      <c r="D1904" s="1"/>
      <c r="E1904" s="32">
        <v>0</v>
      </c>
      <c r="F1904" s="1"/>
    </row>
    <row r="1905" spans="1:6" ht="11.25">
      <c r="A1905" s="7">
        <v>221</v>
      </c>
      <c r="B1905" s="4" t="s">
        <v>253</v>
      </c>
      <c r="C1905" s="32"/>
      <c r="D1905" s="1"/>
      <c r="E1905" s="32"/>
      <c r="F1905" s="1"/>
    </row>
    <row r="1906" spans="1:8" ht="11.25">
      <c r="A1906" s="7" t="s">
        <v>36</v>
      </c>
      <c r="B1906" s="4" t="s">
        <v>350</v>
      </c>
      <c r="C1906" s="32">
        <f>'[1]Pre2020'!$C$259</f>
        <v>245336.29</v>
      </c>
      <c r="D1906" s="1"/>
      <c r="E1906" s="32">
        <v>254827.14</v>
      </c>
      <c r="F1906" s="1"/>
      <c r="H1906" s="4" t="s">
        <v>513</v>
      </c>
    </row>
    <row r="1907" spans="1:6" ht="11.25">
      <c r="A1907" s="7" t="s">
        <v>254</v>
      </c>
      <c r="B1907" s="4" t="s">
        <v>351</v>
      </c>
      <c r="C1907" s="32">
        <f>'[1]Pre2020'!$C$262</f>
        <v>11700</v>
      </c>
      <c r="D1907" s="1"/>
      <c r="E1907" s="32">
        <v>11700</v>
      </c>
      <c r="F1907" s="1"/>
    </row>
    <row r="1908" spans="1:6" ht="11.25">
      <c r="A1908" s="7" t="s">
        <v>255</v>
      </c>
      <c r="B1908" s="4" t="s">
        <v>372</v>
      </c>
      <c r="C1908" s="32">
        <v>0</v>
      </c>
      <c r="D1908" s="1"/>
      <c r="E1908" s="32">
        <v>0</v>
      </c>
      <c r="F1908" s="1"/>
    </row>
    <row r="1909" spans="1:6" ht="11.25">
      <c r="A1909" s="7" t="s">
        <v>97</v>
      </c>
      <c r="B1909" s="4" t="s">
        <v>98</v>
      </c>
      <c r="C1909" s="32">
        <v>0</v>
      </c>
      <c r="D1909" s="1"/>
      <c r="E1909" s="32">
        <v>0</v>
      </c>
      <c r="F1909" s="1"/>
    </row>
    <row r="1910" spans="1:6" ht="11.25">
      <c r="A1910" s="7" t="s">
        <v>256</v>
      </c>
      <c r="B1910" s="4" t="s">
        <v>373</v>
      </c>
      <c r="C1910" s="32">
        <v>0</v>
      </c>
      <c r="D1910" s="1"/>
      <c r="E1910" s="32">
        <v>0</v>
      </c>
      <c r="F1910" s="1"/>
    </row>
    <row r="1911" spans="1:6" ht="11.25">
      <c r="A1911" s="7" t="s">
        <v>348</v>
      </c>
      <c r="B1911" s="4" t="s">
        <v>99</v>
      </c>
      <c r="C1911" s="32">
        <v>0</v>
      </c>
      <c r="D1911" s="1"/>
      <c r="E1911" s="32">
        <v>0</v>
      </c>
      <c r="F1911" s="1"/>
    </row>
    <row r="1912" spans="1:6" ht="11.25">
      <c r="A1912" s="7" t="s">
        <v>356</v>
      </c>
      <c r="B1912" s="4" t="s">
        <v>357</v>
      </c>
      <c r="C1912" s="32">
        <v>0</v>
      </c>
      <c r="D1912" s="1"/>
      <c r="E1912" s="32">
        <v>0</v>
      </c>
      <c r="F1912" s="1"/>
    </row>
    <row r="1913" spans="1:6" ht="11.25">
      <c r="A1913" s="7" t="s">
        <v>349</v>
      </c>
      <c r="B1913" s="4" t="s">
        <v>374</v>
      </c>
      <c r="C1913" s="32">
        <v>0</v>
      </c>
      <c r="D1913" s="1"/>
      <c r="E1913" s="32">
        <v>0</v>
      </c>
      <c r="F1913" s="1"/>
    </row>
    <row r="1914" spans="1:6" ht="11.25">
      <c r="A1914" s="7">
        <v>222</v>
      </c>
      <c r="B1914" s="4" t="s">
        <v>257</v>
      </c>
      <c r="C1914" s="32"/>
      <c r="D1914" s="1"/>
      <c r="E1914" s="32"/>
      <c r="F1914" s="1"/>
    </row>
    <row r="1915" spans="1:6" ht="11.25">
      <c r="A1915" s="7" t="s">
        <v>401</v>
      </c>
      <c r="B1915" s="4" t="s">
        <v>486</v>
      </c>
      <c r="C1915" s="32">
        <f>'[1]Pre2020'!$C$265</f>
        <v>720</v>
      </c>
      <c r="D1915" s="1"/>
      <c r="E1915" s="32">
        <v>720</v>
      </c>
      <c r="F1915" s="1"/>
    </row>
    <row r="1916" spans="1:6" ht="11.25">
      <c r="A1916" s="7" t="s">
        <v>183</v>
      </c>
      <c r="B1916" s="4" t="s">
        <v>258</v>
      </c>
      <c r="C1916" s="32">
        <v>0</v>
      </c>
      <c r="D1916" s="1"/>
      <c r="E1916" s="32">
        <v>0</v>
      </c>
      <c r="F1916" s="1"/>
    </row>
    <row r="1917" spans="1:6" ht="11.25">
      <c r="A1917" s="7" t="s">
        <v>184</v>
      </c>
      <c r="B1917" s="4" t="s">
        <v>259</v>
      </c>
      <c r="C1917" s="32">
        <v>0</v>
      </c>
      <c r="D1917" s="1"/>
      <c r="E1917" s="32">
        <v>0</v>
      </c>
      <c r="F1917" s="1"/>
    </row>
    <row r="1918" spans="1:6" ht="11.25">
      <c r="A1918" s="7">
        <v>225</v>
      </c>
      <c r="B1918" s="4" t="s">
        <v>260</v>
      </c>
      <c r="C1918" s="32"/>
      <c r="D1918" s="1"/>
      <c r="E1918" s="32"/>
      <c r="F1918" s="1"/>
    </row>
    <row r="1919" spans="1:6" ht="11.25">
      <c r="A1919" s="7" t="s">
        <v>101</v>
      </c>
      <c r="B1919" s="4" t="s">
        <v>106</v>
      </c>
      <c r="C1919" s="32">
        <v>0</v>
      </c>
      <c r="D1919" s="1"/>
      <c r="E1919" s="32">
        <v>0</v>
      </c>
      <c r="F1919" s="1"/>
    </row>
    <row r="1920" spans="1:6" ht="11.25">
      <c r="A1920" s="7" t="s">
        <v>102</v>
      </c>
      <c r="B1920" s="4" t="s">
        <v>103</v>
      </c>
      <c r="C1920" s="32">
        <v>0</v>
      </c>
      <c r="D1920" s="1"/>
      <c r="E1920" s="32">
        <v>0</v>
      </c>
      <c r="F1920" s="1"/>
    </row>
    <row r="1921" spans="1:6" ht="11.25">
      <c r="A1921" s="7" t="s">
        <v>104</v>
      </c>
      <c r="B1921" s="4" t="s">
        <v>105</v>
      </c>
      <c r="C1921" s="32">
        <f>'[1]Pre2020'!$C$267</f>
        <v>115232.04</v>
      </c>
      <c r="D1921" s="1"/>
      <c r="E1921" s="32">
        <v>100548</v>
      </c>
      <c r="F1921" s="1"/>
    </row>
    <row r="1922" spans="1:6" ht="11.25">
      <c r="A1922" s="7" t="s">
        <v>94</v>
      </c>
      <c r="B1922" s="4" t="s">
        <v>362</v>
      </c>
      <c r="C1922" s="32">
        <v>0</v>
      </c>
      <c r="D1922" s="1"/>
      <c r="E1922" s="32">
        <v>0</v>
      </c>
      <c r="F1922" s="1"/>
    </row>
    <row r="1923" spans="1:6" ht="11.25">
      <c r="A1923" s="7">
        <v>227</v>
      </c>
      <c r="B1923" s="4" t="s">
        <v>107</v>
      </c>
      <c r="C1923" s="32"/>
      <c r="D1923" s="1"/>
      <c r="E1923" s="32"/>
      <c r="F1923" s="1"/>
    </row>
    <row r="1924" spans="1:6" ht="11.25">
      <c r="A1924" s="7" t="s">
        <v>110</v>
      </c>
      <c r="B1924" s="4" t="s">
        <v>111</v>
      </c>
      <c r="C1924" s="32">
        <v>0</v>
      </c>
      <c r="D1924" s="1"/>
      <c r="E1924" s="32">
        <v>0</v>
      </c>
      <c r="F1924" s="1"/>
    </row>
    <row r="1925" spans="1:6" ht="11.25">
      <c r="A1925" s="7" t="s">
        <v>112</v>
      </c>
      <c r="B1925" s="4" t="s">
        <v>113</v>
      </c>
      <c r="C1925" s="32">
        <v>0</v>
      </c>
      <c r="D1925" s="1"/>
      <c r="E1925" s="32">
        <v>0</v>
      </c>
      <c r="F1925" s="1"/>
    </row>
    <row r="1926" spans="1:6" ht="11.25">
      <c r="A1926" s="7" t="s">
        <v>114</v>
      </c>
      <c r="B1926" s="4" t="s">
        <v>115</v>
      </c>
      <c r="C1926" s="32">
        <v>0</v>
      </c>
      <c r="D1926" s="1"/>
      <c r="E1926" s="32">
        <v>0</v>
      </c>
      <c r="F1926" s="1"/>
    </row>
    <row r="1927" spans="1:6" ht="11.25">
      <c r="A1927" s="7" t="s">
        <v>108</v>
      </c>
      <c r="B1927" s="4" t="s">
        <v>109</v>
      </c>
      <c r="C1927" s="32">
        <f>'[1]Pre2020'!$C$268+'[1]Pre2020'!$C$271</f>
        <v>750401.35</v>
      </c>
      <c r="D1927" s="1"/>
      <c r="E1927" s="32">
        <v>851589.48</v>
      </c>
      <c r="F1927" s="1"/>
    </row>
    <row r="1928" spans="3:6" ht="11.25">
      <c r="C1928" s="32"/>
      <c r="D1928" s="1"/>
      <c r="E1928" s="32"/>
      <c r="F1928" s="1"/>
    </row>
    <row r="1929" spans="2:6" ht="11.25">
      <c r="B1929" s="5" t="s">
        <v>266</v>
      </c>
      <c r="C1929" s="32"/>
      <c r="D1929" s="13">
        <f>SUM(C1882:C1927)</f>
        <v>1123389.68</v>
      </c>
      <c r="E1929" s="32"/>
      <c r="F1929" s="13">
        <v>1219384.62</v>
      </c>
    </row>
    <row r="1930" spans="5:6" ht="11.25">
      <c r="E1930" s="32"/>
      <c r="F1930" s="1"/>
    </row>
    <row r="1931" spans="1:6" ht="11.25">
      <c r="A1931" s="6" t="s">
        <v>268</v>
      </c>
      <c r="B1931" s="6"/>
      <c r="C1931" s="6"/>
      <c r="D1931" s="6"/>
      <c r="E1931" s="32"/>
      <c r="F1931" s="1"/>
    </row>
    <row r="1932" spans="5:6" ht="11.25">
      <c r="E1932" s="32"/>
      <c r="F1932" s="1"/>
    </row>
    <row r="1933" spans="1:6" ht="11.25">
      <c r="A1933" s="7">
        <v>44</v>
      </c>
      <c r="B1933" s="4" t="s">
        <v>38</v>
      </c>
      <c r="E1933" s="32"/>
      <c r="F1933" s="1"/>
    </row>
    <row r="1934" spans="1:6" ht="11.25">
      <c r="A1934" s="7">
        <v>443</v>
      </c>
      <c r="B1934" s="4" t="s">
        <v>44</v>
      </c>
      <c r="C1934" s="32">
        <v>0</v>
      </c>
      <c r="D1934" s="1"/>
      <c r="E1934" s="32">
        <v>0</v>
      </c>
      <c r="F1934" s="1"/>
    </row>
    <row r="1935" spans="3:6" ht="11.25">
      <c r="C1935" s="32"/>
      <c r="D1935" s="1"/>
      <c r="E1935" s="32"/>
      <c r="F1935" s="1"/>
    </row>
    <row r="1936" spans="1:6" ht="11.25">
      <c r="A1936" s="7">
        <v>46</v>
      </c>
      <c r="B1936" s="4" t="s">
        <v>269</v>
      </c>
      <c r="C1936" s="32"/>
      <c r="D1936" s="1"/>
      <c r="E1936" s="32"/>
      <c r="F1936" s="1"/>
    </row>
    <row r="1937" spans="1:6" ht="11.25">
      <c r="A1937" s="7">
        <v>462</v>
      </c>
      <c r="B1937" s="4" t="s">
        <v>270</v>
      </c>
      <c r="C1937" s="32">
        <v>0</v>
      </c>
      <c r="D1937" s="1"/>
      <c r="E1937" s="32">
        <v>0</v>
      </c>
      <c r="F1937" s="1"/>
    </row>
    <row r="1938" spans="3:6" ht="11.25">
      <c r="C1938" s="32"/>
      <c r="D1938" s="1"/>
      <c r="E1938" s="32"/>
      <c r="F1938" s="1"/>
    </row>
    <row r="1939" spans="1:6" ht="11.25">
      <c r="A1939" s="7">
        <v>48</v>
      </c>
      <c r="B1939" s="4" t="s">
        <v>271</v>
      </c>
      <c r="C1939" s="32"/>
      <c r="D1939" s="1"/>
      <c r="E1939" s="32"/>
      <c r="F1939" s="1"/>
    </row>
    <row r="1940" spans="1:6" ht="11.25">
      <c r="A1940" s="7">
        <v>482</v>
      </c>
      <c r="B1940" s="4" t="s">
        <v>376</v>
      </c>
      <c r="C1940" s="32">
        <v>0</v>
      </c>
      <c r="D1940" s="1"/>
      <c r="E1940" s="32">
        <v>0</v>
      </c>
      <c r="F1940" s="1"/>
    </row>
    <row r="1941" spans="1:6" ht="11.25">
      <c r="A1941" s="7">
        <v>489</v>
      </c>
      <c r="B1941" s="4" t="s">
        <v>219</v>
      </c>
      <c r="C1941" s="32">
        <v>0</v>
      </c>
      <c r="D1941" s="1"/>
      <c r="E1941" s="32">
        <v>0</v>
      </c>
      <c r="F1941" s="1"/>
    </row>
    <row r="1942" spans="3:6" ht="11.25">
      <c r="C1942" s="32"/>
      <c r="D1942" s="1"/>
      <c r="E1942" s="32"/>
      <c r="F1942" s="1"/>
    </row>
    <row r="1943" spans="2:6" ht="11.25">
      <c r="B1943" s="5" t="s">
        <v>225</v>
      </c>
      <c r="C1943" s="32"/>
      <c r="D1943" s="13">
        <f>SUM(C1934:C1941)</f>
        <v>0</v>
      </c>
      <c r="E1943" s="32"/>
      <c r="F1943" s="13">
        <v>0</v>
      </c>
    </row>
    <row r="1944" spans="2:6" ht="11.25">
      <c r="B1944" s="5"/>
      <c r="C1944" s="5"/>
      <c r="D1944" s="5"/>
      <c r="E1944" s="32"/>
      <c r="F1944" s="1"/>
    </row>
    <row r="1945" spans="1:6" ht="11.25">
      <c r="A1945" s="6" t="s">
        <v>272</v>
      </c>
      <c r="B1945" s="12"/>
      <c r="C1945" s="12"/>
      <c r="D1945" s="12"/>
      <c r="E1945" s="32"/>
      <c r="F1945" s="1"/>
    </row>
    <row r="1946" spans="5:6" ht="11.25">
      <c r="E1946" s="32"/>
      <c r="F1946" s="1"/>
    </row>
    <row r="1947" spans="1:6" ht="11.25">
      <c r="A1947" s="7">
        <v>60</v>
      </c>
      <c r="B1947" s="4" t="s">
        <v>303</v>
      </c>
      <c r="E1947" s="32"/>
      <c r="F1947" s="1"/>
    </row>
    <row r="1948" spans="1:6" ht="11.25">
      <c r="A1948" s="7">
        <v>600</v>
      </c>
      <c r="B1948" s="4" t="s">
        <v>377</v>
      </c>
      <c r="C1948" s="32">
        <f>'[3]PARTIDAS PRG'!$D238</f>
        <v>0</v>
      </c>
      <c r="E1948" s="32">
        <v>0</v>
      </c>
      <c r="F1948" s="1"/>
    </row>
    <row r="1949" spans="1:6" ht="11.25">
      <c r="A1949" s="7">
        <v>609</v>
      </c>
      <c r="B1949" s="4" t="s">
        <v>378</v>
      </c>
      <c r="C1949" s="32">
        <f>'[3]PARTIDAS PRG'!$D239</f>
        <v>0</v>
      </c>
      <c r="E1949" s="32">
        <v>0</v>
      </c>
      <c r="F1949" s="1"/>
    </row>
    <row r="1950" spans="1:6" ht="11.25">
      <c r="A1950" s="7"/>
      <c r="C1950" s="32"/>
      <c r="E1950" s="32"/>
      <c r="F1950" s="1"/>
    </row>
    <row r="1951" spans="1:6" ht="11.25">
      <c r="A1951" s="7">
        <v>61</v>
      </c>
      <c r="B1951" s="4" t="s">
        <v>380</v>
      </c>
      <c r="C1951" s="32"/>
      <c r="E1951" s="32"/>
      <c r="F1951" s="1"/>
    </row>
    <row r="1952" spans="1:6" ht="11.25">
      <c r="A1952" s="7">
        <v>610</v>
      </c>
      <c r="B1952" s="4" t="s">
        <v>377</v>
      </c>
      <c r="C1952" s="32">
        <f>'[3]PARTIDAS PRG'!$D240</f>
        <v>0</v>
      </c>
      <c r="E1952" s="32">
        <v>0</v>
      </c>
      <c r="F1952" s="1"/>
    </row>
    <row r="1953" spans="1:6" ht="11.25">
      <c r="A1953" s="7">
        <v>619</v>
      </c>
      <c r="B1953" s="4" t="s">
        <v>379</v>
      </c>
      <c r="C1953" s="32">
        <f>'[3]PARTIDAS PRG'!$D241</f>
        <v>0</v>
      </c>
      <c r="E1953" s="32">
        <v>0</v>
      </c>
      <c r="F1953" s="1"/>
    </row>
    <row r="1954" spans="1:6" ht="11.25">
      <c r="A1954" s="7"/>
      <c r="C1954" s="32"/>
      <c r="E1954" s="32"/>
      <c r="F1954" s="1"/>
    </row>
    <row r="1955" spans="1:6" ht="11.25">
      <c r="A1955" s="7">
        <v>62</v>
      </c>
      <c r="B1955" s="4" t="s">
        <v>304</v>
      </c>
      <c r="C1955" s="32"/>
      <c r="E1955" s="32"/>
      <c r="F1955" s="1"/>
    </row>
    <row r="1956" spans="1:6" ht="11.25">
      <c r="A1956" s="7">
        <v>621</v>
      </c>
      <c r="B1956" s="4" t="s">
        <v>273</v>
      </c>
      <c r="C1956" s="32">
        <f>'[3]PARTIDAS PRG'!$D242</f>
        <v>0</v>
      </c>
      <c r="E1956" s="32">
        <v>0</v>
      </c>
      <c r="F1956" s="1"/>
    </row>
    <row r="1957" spans="1:6" ht="11.25">
      <c r="A1957" s="7">
        <v>622</v>
      </c>
      <c r="B1957" s="4" t="s">
        <v>246</v>
      </c>
      <c r="C1957" s="32">
        <f>'[3]PARTIDAS PRG'!$D243</f>
        <v>112338.97</v>
      </c>
      <c r="E1957" s="32">
        <v>30000</v>
      </c>
      <c r="F1957" s="1"/>
    </row>
    <row r="1958" spans="1:6" ht="11.25">
      <c r="A1958" s="7">
        <v>623</v>
      </c>
      <c r="B1958" s="4" t="s">
        <v>41</v>
      </c>
      <c r="C1958" s="32">
        <f>'[3]PARTIDAS PRG'!$D244</f>
        <v>0</v>
      </c>
      <c r="E1958" s="32">
        <v>0</v>
      </c>
      <c r="F1958" s="1"/>
    </row>
    <row r="1959" spans="1:6" ht="11.25">
      <c r="A1959" s="7">
        <v>624</v>
      </c>
      <c r="B1959" s="4" t="s">
        <v>247</v>
      </c>
      <c r="C1959" s="32">
        <f>'[3]PARTIDAS PRG'!$D245</f>
        <v>0</v>
      </c>
      <c r="E1959" s="32">
        <v>0</v>
      </c>
      <c r="F1959" s="1"/>
    </row>
    <row r="1960" spans="1:6" ht="11.25">
      <c r="A1960" s="7">
        <v>625</v>
      </c>
      <c r="B1960" s="4" t="s">
        <v>39</v>
      </c>
      <c r="C1960" s="32">
        <f>'[3]PARTIDAS PRG'!$D246</f>
        <v>0</v>
      </c>
      <c r="E1960" s="32">
        <v>0</v>
      </c>
      <c r="F1960" s="1"/>
    </row>
    <row r="1961" spans="1:6" ht="11.25">
      <c r="A1961" s="7">
        <v>626</v>
      </c>
      <c r="B1961" s="4" t="s">
        <v>248</v>
      </c>
      <c r="C1961" s="32">
        <f>'[3]PARTIDAS PRG'!$D247</f>
        <v>0</v>
      </c>
      <c r="E1961" s="32">
        <v>0</v>
      </c>
      <c r="F1961" s="1"/>
    </row>
    <row r="1962" spans="1:6" ht="11.25">
      <c r="A1962" s="7">
        <v>627</v>
      </c>
      <c r="B1962" s="4" t="s">
        <v>274</v>
      </c>
      <c r="C1962" s="32">
        <f>'[3]PARTIDAS PRG'!$D248</f>
        <v>0</v>
      </c>
      <c r="E1962" s="32">
        <v>0</v>
      </c>
      <c r="F1962" s="1"/>
    </row>
    <row r="1963" spans="1:6" ht="11.25">
      <c r="A1963" s="7">
        <v>629</v>
      </c>
      <c r="B1963" s="4" t="s">
        <v>40</v>
      </c>
      <c r="C1963" s="32">
        <f>'[3]PARTIDAS PRG'!$D249</f>
        <v>0</v>
      </c>
      <c r="E1963" s="32">
        <v>0</v>
      </c>
      <c r="F1963" s="1"/>
    </row>
    <row r="1964" spans="1:6" ht="11.25">
      <c r="A1964" s="7"/>
      <c r="C1964" s="32"/>
      <c r="E1964" s="32"/>
      <c r="F1964" s="1"/>
    </row>
    <row r="1965" spans="1:6" ht="11.25">
      <c r="A1965" s="7">
        <v>63</v>
      </c>
      <c r="B1965" s="4" t="s">
        <v>275</v>
      </c>
      <c r="C1965" s="32"/>
      <c r="E1965" s="32"/>
      <c r="F1965" s="1"/>
    </row>
    <row r="1966" spans="1:6" ht="11.25">
      <c r="A1966" s="7">
        <v>631</v>
      </c>
      <c r="B1966" s="4" t="s">
        <v>273</v>
      </c>
      <c r="C1966" s="32">
        <f>'[3]PARTIDAS PRG'!$D250</f>
        <v>0</v>
      </c>
      <c r="E1966" s="32">
        <v>0</v>
      </c>
      <c r="F1966" s="1"/>
    </row>
    <row r="1967" spans="1:6" ht="11.25">
      <c r="A1967" s="7">
        <v>632</v>
      </c>
      <c r="B1967" s="4" t="s">
        <v>246</v>
      </c>
      <c r="C1967" s="32">
        <f>'[3]PARTIDAS PRG'!$D251</f>
        <v>0</v>
      </c>
      <c r="E1967" s="32">
        <v>0</v>
      </c>
      <c r="F1967" s="1"/>
    </row>
    <row r="1968" spans="1:6" ht="11.25">
      <c r="A1968" s="7">
        <v>633</v>
      </c>
      <c r="B1968" s="4" t="s">
        <v>41</v>
      </c>
      <c r="C1968" s="32">
        <f>'[3]PARTIDAS PRG'!$D252</f>
        <v>0</v>
      </c>
      <c r="E1968" s="32">
        <v>0</v>
      </c>
      <c r="F1968" s="1"/>
    </row>
    <row r="1969" spans="1:6" ht="11.25">
      <c r="A1969" s="7">
        <v>634</v>
      </c>
      <c r="B1969" s="4" t="s">
        <v>247</v>
      </c>
      <c r="C1969" s="32">
        <f>'[3]PARTIDAS PRG'!$D253</f>
        <v>0</v>
      </c>
      <c r="E1969" s="32">
        <v>0</v>
      </c>
      <c r="F1969" s="1"/>
    </row>
    <row r="1970" spans="1:6" ht="11.25">
      <c r="A1970" s="7">
        <v>635</v>
      </c>
      <c r="B1970" s="4" t="s">
        <v>39</v>
      </c>
      <c r="C1970" s="32">
        <f>'[3]PARTIDAS PRG'!$D254</f>
        <v>0</v>
      </c>
      <c r="E1970" s="32">
        <v>0</v>
      </c>
      <c r="F1970" s="1"/>
    </row>
    <row r="1971" spans="1:6" ht="11.25">
      <c r="A1971" s="7">
        <v>636</v>
      </c>
      <c r="B1971" s="4" t="s">
        <v>248</v>
      </c>
      <c r="C1971" s="32">
        <f>'[3]PARTIDAS PRG'!$D255</f>
        <v>0</v>
      </c>
      <c r="E1971" s="32">
        <v>0</v>
      </c>
      <c r="F1971" s="1"/>
    </row>
    <row r="1972" spans="1:6" ht="11.25">
      <c r="A1972" s="7">
        <v>637</v>
      </c>
      <c r="B1972" s="4" t="s">
        <v>274</v>
      </c>
      <c r="C1972" s="32">
        <f>'[3]PARTIDAS PRG'!$D256</f>
        <v>0</v>
      </c>
      <c r="E1972" s="32">
        <v>0</v>
      </c>
      <c r="F1972" s="1"/>
    </row>
    <row r="1973" spans="1:6" ht="11.25">
      <c r="A1973" s="7">
        <v>639</v>
      </c>
      <c r="B1973" s="4" t="s">
        <v>42</v>
      </c>
      <c r="C1973" s="32">
        <f>'[3]PARTIDAS PRG'!$D257</f>
        <v>0</v>
      </c>
      <c r="E1973" s="32">
        <v>0</v>
      </c>
      <c r="F1973" s="1"/>
    </row>
    <row r="1974" spans="1:6" ht="11.25">
      <c r="A1974" s="7"/>
      <c r="C1974" s="32"/>
      <c r="E1974" s="32"/>
      <c r="F1974" s="1"/>
    </row>
    <row r="1975" spans="1:6" ht="11.25">
      <c r="A1975" s="7">
        <v>64</v>
      </c>
      <c r="B1975" s="4" t="s">
        <v>381</v>
      </c>
      <c r="C1975" s="32"/>
      <c r="E1975" s="32"/>
      <c r="F1975" s="1"/>
    </row>
    <row r="1976" spans="1:6" ht="11.25">
      <c r="A1976" s="7">
        <v>640</v>
      </c>
      <c r="B1976" s="4" t="s">
        <v>381</v>
      </c>
      <c r="C1976" s="32">
        <f>'[3]PARTIDAS PRG'!$D258</f>
        <v>0</v>
      </c>
      <c r="E1976" s="32">
        <v>0</v>
      </c>
      <c r="F1976" s="1"/>
    </row>
    <row r="1977" spans="1:6" ht="11.25">
      <c r="A1977" s="7">
        <v>641</v>
      </c>
      <c r="B1977" s="4" t="s">
        <v>43</v>
      </c>
      <c r="C1977" s="32">
        <f>'[3]PARTIDAS PRG'!$D259</f>
        <v>0</v>
      </c>
      <c r="E1977" s="32">
        <v>0</v>
      </c>
      <c r="F1977" s="1"/>
    </row>
    <row r="1978" spans="1:6" ht="11.25">
      <c r="A1978" s="7"/>
      <c r="C1978" s="32"/>
      <c r="E1978" s="32"/>
      <c r="F1978" s="1"/>
    </row>
    <row r="1979" spans="1:6" ht="11.25">
      <c r="A1979" s="7">
        <v>65</v>
      </c>
      <c r="B1979" s="4" t="s">
        <v>484</v>
      </c>
      <c r="C1979" s="32"/>
      <c r="E1979" s="32"/>
      <c r="F1979" s="1"/>
    </row>
    <row r="1980" spans="1:6" ht="11.25">
      <c r="A1980" s="7" t="s">
        <v>367</v>
      </c>
      <c r="B1980" s="4" t="s">
        <v>369</v>
      </c>
      <c r="C1980" s="32">
        <f>'[3]PARTIDAS PRG'!$D260</f>
        <v>0</v>
      </c>
      <c r="E1980" s="32">
        <v>0</v>
      </c>
      <c r="F1980" s="1"/>
    </row>
    <row r="1981" spans="1:6" ht="11.25">
      <c r="A1981" s="4" t="s">
        <v>368</v>
      </c>
      <c r="B1981" s="4" t="s">
        <v>370</v>
      </c>
      <c r="C1981" s="32">
        <v>0</v>
      </c>
      <c r="E1981" s="32">
        <v>0</v>
      </c>
      <c r="F1981" s="1"/>
    </row>
    <row r="1982" spans="1:6" ht="11.25">
      <c r="A1982" s="7"/>
      <c r="E1982" s="32"/>
      <c r="F1982" s="1"/>
    </row>
    <row r="1983" spans="2:6" ht="11.25">
      <c r="B1983" s="5" t="s">
        <v>276</v>
      </c>
      <c r="C1983" s="5"/>
      <c r="D1983" s="13">
        <f>SUM(C1948:C1981)</f>
        <v>112338.97</v>
      </c>
      <c r="E1983" s="32"/>
      <c r="F1983" s="13">
        <v>30000</v>
      </c>
    </row>
    <row r="1984" spans="5:6" ht="11.25">
      <c r="E1984" s="32"/>
      <c r="F1984" s="1"/>
    </row>
    <row r="1985" spans="1:6" ht="11.25">
      <c r="A1985" s="6" t="s">
        <v>277</v>
      </c>
      <c r="B1985" s="6"/>
      <c r="C1985" s="6"/>
      <c r="D1985" s="6"/>
      <c r="E1985" s="32"/>
      <c r="F1985" s="1"/>
    </row>
    <row r="1986" spans="5:6" ht="11.25">
      <c r="E1986" s="32"/>
      <c r="F1986" s="1"/>
    </row>
    <row r="1987" spans="1:6" ht="11.25">
      <c r="A1987" s="7">
        <v>70</v>
      </c>
      <c r="B1987" s="4" t="s">
        <v>305</v>
      </c>
      <c r="E1987" s="32"/>
      <c r="F1987" s="1"/>
    </row>
    <row r="1988" spans="1:6" ht="11.25">
      <c r="A1988" s="7">
        <v>700</v>
      </c>
      <c r="B1988" s="4" t="s">
        <v>305</v>
      </c>
      <c r="C1988" s="32">
        <v>0</v>
      </c>
      <c r="D1988" s="1"/>
      <c r="E1988" s="32">
        <v>0</v>
      </c>
      <c r="F1988" s="1"/>
    </row>
    <row r="1989" spans="1:6" ht="11.25">
      <c r="A1989" s="7"/>
      <c r="C1989" s="32"/>
      <c r="D1989" s="1"/>
      <c r="E1989" s="32"/>
      <c r="F1989" s="1"/>
    </row>
    <row r="1990" spans="1:6" ht="11.25">
      <c r="A1990" s="7">
        <v>73</v>
      </c>
      <c r="B1990" s="4" t="s">
        <v>382</v>
      </c>
      <c r="C1990" s="32"/>
      <c r="D1990" s="1"/>
      <c r="E1990" s="32"/>
      <c r="F1990" s="1"/>
    </row>
    <row r="1991" spans="1:6" ht="11.25">
      <c r="A1991" s="7">
        <v>730</v>
      </c>
      <c r="B1991" s="4" t="s">
        <v>383</v>
      </c>
      <c r="C1991" s="32">
        <v>0</v>
      </c>
      <c r="D1991" s="1"/>
      <c r="E1991" s="32">
        <v>0</v>
      </c>
      <c r="F1991" s="1"/>
    </row>
    <row r="1992" spans="1:6" ht="11.25">
      <c r="A1992" s="7"/>
      <c r="C1992" s="32"/>
      <c r="D1992" s="1"/>
      <c r="E1992" s="32"/>
      <c r="F1992" s="1"/>
    </row>
    <row r="1993" spans="1:6" ht="11.25">
      <c r="A1993" s="7">
        <v>74</v>
      </c>
      <c r="B1993" s="4" t="s">
        <v>44</v>
      </c>
      <c r="C1993" s="32"/>
      <c r="D1993" s="1"/>
      <c r="E1993" s="32"/>
      <c r="F1993" s="1"/>
    </row>
    <row r="1994" spans="1:6" ht="11.25">
      <c r="A1994" s="7">
        <v>740</v>
      </c>
      <c r="B1994" s="4" t="s">
        <v>45</v>
      </c>
      <c r="C1994" s="32">
        <v>0</v>
      </c>
      <c r="D1994" s="1"/>
      <c r="E1994" s="32">
        <v>0</v>
      </c>
      <c r="F1994" s="1"/>
    </row>
    <row r="1995" spans="1:6" ht="11.25">
      <c r="A1995" s="7"/>
      <c r="C1995" s="32"/>
      <c r="D1995" s="1"/>
      <c r="E1995" s="32"/>
      <c r="F1995" s="1"/>
    </row>
    <row r="1996" spans="1:6" ht="11.25">
      <c r="A1996" s="7">
        <v>75</v>
      </c>
      <c r="B1996" s="4" t="s">
        <v>278</v>
      </c>
      <c r="C1996" s="32"/>
      <c r="D1996" s="1"/>
      <c r="E1996" s="32"/>
      <c r="F1996" s="1"/>
    </row>
    <row r="1997" spans="1:6" ht="11.25">
      <c r="A1997" s="7">
        <v>750</v>
      </c>
      <c r="B1997" s="4" t="s">
        <v>46</v>
      </c>
      <c r="C1997" s="32">
        <v>0</v>
      </c>
      <c r="D1997" s="1"/>
      <c r="E1997" s="32">
        <v>0</v>
      </c>
      <c r="F1997" s="1"/>
    </row>
    <row r="1998" spans="1:6" ht="11.25">
      <c r="A1998" s="7"/>
      <c r="C1998" s="32"/>
      <c r="D1998" s="1"/>
      <c r="E1998" s="32"/>
      <c r="F1998" s="1"/>
    </row>
    <row r="1999" spans="1:6" ht="11.25">
      <c r="A1999" s="7">
        <v>76</v>
      </c>
      <c r="B1999" s="4" t="s">
        <v>269</v>
      </c>
      <c r="C1999" s="32"/>
      <c r="D1999" s="1"/>
      <c r="E1999" s="32"/>
      <c r="F1999" s="1"/>
    </row>
    <row r="2000" spans="1:6" ht="11.25">
      <c r="A2000" s="7">
        <v>762</v>
      </c>
      <c r="B2000" s="4" t="s">
        <v>270</v>
      </c>
      <c r="C2000" s="32">
        <v>0</v>
      </c>
      <c r="D2000" s="1"/>
      <c r="E2000" s="32">
        <v>0</v>
      </c>
      <c r="F2000" s="1"/>
    </row>
    <row r="2001" spans="1:6" ht="11.25">
      <c r="A2001" s="7"/>
      <c r="C2001" s="32"/>
      <c r="D2001" s="1"/>
      <c r="E2001" s="32"/>
      <c r="F2001" s="1"/>
    </row>
    <row r="2002" spans="1:6" ht="11.25">
      <c r="A2002" s="7">
        <v>77</v>
      </c>
      <c r="B2002" s="4" t="s">
        <v>296</v>
      </c>
      <c r="C2002" s="32"/>
      <c r="D2002" s="1"/>
      <c r="E2002" s="32"/>
      <c r="F2002" s="1"/>
    </row>
    <row r="2003" spans="1:6" ht="11.25">
      <c r="A2003" s="7">
        <v>770</v>
      </c>
      <c r="B2003" s="4" t="s">
        <v>385</v>
      </c>
      <c r="C2003" s="32">
        <v>0</v>
      </c>
      <c r="D2003" s="1"/>
      <c r="E2003" s="32">
        <v>0</v>
      </c>
      <c r="F2003" s="1"/>
    </row>
    <row r="2004" spans="1:6" ht="11.25">
      <c r="A2004" s="7"/>
      <c r="C2004" s="32"/>
      <c r="D2004" s="1"/>
      <c r="E2004" s="32"/>
      <c r="F2004" s="1"/>
    </row>
    <row r="2005" spans="1:6" ht="11.25">
      <c r="A2005" s="7">
        <v>78</v>
      </c>
      <c r="B2005" s="4" t="s">
        <v>297</v>
      </c>
      <c r="C2005" s="32"/>
      <c r="D2005" s="1"/>
      <c r="E2005" s="32"/>
      <c r="F2005" s="1"/>
    </row>
    <row r="2006" spans="1:6" ht="11.25">
      <c r="A2006" s="7">
        <v>789</v>
      </c>
      <c r="B2006" s="4" t="s">
        <v>386</v>
      </c>
      <c r="C2006" s="32">
        <v>0</v>
      </c>
      <c r="D2006" s="1"/>
      <c r="E2006" s="32">
        <v>0</v>
      </c>
      <c r="F2006" s="1"/>
    </row>
    <row r="2007" spans="3:6" ht="11.25">
      <c r="C2007" s="32"/>
      <c r="D2007" s="1"/>
      <c r="E2007" s="32"/>
      <c r="F2007" s="1"/>
    </row>
    <row r="2008" spans="2:6" ht="11.25">
      <c r="B2008" s="5" t="s">
        <v>232</v>
      </c>
      <c r="C2008" s="32"/>
      <c r="D2008" s="13">
        <f>SUM(C1988:C2006)</f>
        <v>0</v>
      </c>
      <c r="E2008" s="32"/>
      <c r="F2008" s="13">
        <v>0</v>
      </c>
    </row>
    <row r="2009" spans="5:6" ht="11.25">
      <c r="E2009" s="32"/>
      <c r="F2009" s="1"/>
    </row>
    <row r="2010" spans="2:6" ht="11.25">
      <c r="B2010" s="5" t="s">
        <v>294</v>
      </c>
      <c r="C2010" s="5"/>
      <c r="D2010" s="13">
        <f>+D2008+D1983+D1943+D1929</f>
        <v>1235728.65</v>
      </c>
      <c r="E2010" s="32"/>
      <c r="F2010" s="13">
        <v>1249384.62</v>
      </c>
    </row>
    <row r="2011" spans="5:6" ht="11.25">
      <c r="E2011" s="32"/>
      <c r="F2011" s="1"/>
    </row>
    <row r="2012" spans="1:6" ht="11.25">
      <c r="A2012" s="6" t="s">
        <v>509</v>
      </c>
      <c r="E2012" s="32"/>
      <c r="F2012" s="1"/>
    </row>
    <row r="2013" spans="1:6" ht="11.25">
      <c r="A2013" s="6"/>
      <c r="E2013" s="32"/>
      <c r="F2013" s="1"/>
    </row>
    <row r="2014" spans="5:6" ht="11.25">
      <c r="E2014" s="32"/>
      <c r="F2014" s="1"/>
    </row>
    <row r="2015" spans="1:6" ht="11.25">
      <c r="A2015" s="6" t="s">
        <v>245</v>
      </c>
      <c r="E2015" s="32"/>
      <c r="F2015" s="1"/>
    </row>
    <row r="2016" spans="5:6" ht="11.25">
      <c r="E2016" s="32"/>
      <c r="F2016" s="1"/>
    </row>
    <row r="2017" spans="1:6" ht="11.25">
      <c r="A2017" s="7">
        <v>20</v>
      </c>
      <c r="B2017" s="4" t="s">
        <v>146</v>
      </c>
      <c r="E2017" s="32"/>
      <c r="F2017" s="1"/>
    </row>
    <row r="2018" spans="1:6" ht="11.25">
      <c r="A2018" s="7">
        <v>200</v>
      </c>
      <c r="B2018" s="4" t="s">
        <v>387</v>
      </c>
      <c r="C2018" s="32">
        <v>0</v>
      </c>
      <c r="D2018" s="1"/>
      <c r="E2018" s="32">
        <v>0</v>
      </c>
      <c r="F2018" s="1"/>
    </row>
    <row r="2019" spans="1:6" ht="11.25">
      <c r="A2019" s="7">
        <v>202</v>
      </c>
      <c r="B2019" s="4" t="s">
        <v>388</v>
      </c>
      <c r="C2019" s="32">
        <v>0</v>
      </c>
      <c r="D2019" s="1"/>
      <c r="E2019" s="32">
        <v>0</v>
      </c>
      <c r="F2019" s="1"/>
    </row>
    <row r="2020" spans="1:6" ht="11.25">
      <c r="A2020" s="7">
        <v>203</v>
      </c>
      <c r="B2020" s="4" t="s">
        <v>389</v>
      </c>
      <c r="C2020" s="32">
        <v>0</v>
      </c>
      <c r="D2020" s="1"/>
      <c r="E2020" s="32">
        <v>0</v>
      </c>
      <c r="F2020" s="1"/>
    </row>
    <row r="2021" spans="1:6" ht="11.25">
      <c r="A2021" s="7">
        <v>204</v>
      </c>
      <c r="B2021" s="4" t="s">
        <v>390</v>
      </c>
      <c r="C2021" s="32">
        <v>0</v>
      </c>
      <c r="D2021" s="1"/>
      <c r="E2021" s="32">
        <v>0</v>
      </c>
      <c r="F2021" s="1"/>
    </row>
    <row r="2022" spans="1:6" ht="11.25">
      <c r="A2022" s="7">
        <v>205</v>
      </c>
      <c r="B2022" s="4" t="s">
        <v>391</v>
      </c>
      <c r="C2022" s="32">
        <v>0</v>
      </c>
      <c r="D2022" s="1"/>
      <c r="E2022" s="32">
        <v>0</v>
      </c>
      <c r="F2022" s="1"/>
    </row>
    <row r="2023" spans="1:6" ht="11.25">
      <c r="A2023" s="7">
        <v>206</v>
      </c>
      <c r="B2023" s="4" t="s">
        <v>392</v>
      </c>
      <c r="C2023" s="32">
        <v>0</v>
      </c>
      <c r="D2023" s="1"/>
      <c r="E2023" s="32">
        <v>0</v>
      </c>
      <c r="F2023" s="1"/>
    </row>
    <row r="2024" spans="1:6" ht="11.25">
      <c r="A2024" s="7">
        <v>208</v>
      </c>
      <c r="B2024" s="4" t="s">
        <v>393</v>
      </c>
      <c r="C2024" s="32">
        <v>0</v>
      </c>
      <c r="D2024" s="1"/>
      <c r="E2024" s="32">
        <v>0</v>
      </c>
      <c r="F2024" s="1"/>
    </row>
    <row r="2025" spans="1:6" ht="11.25">
      <c r="A2025" s="7">
        <v>209</v>
      </c>
      <c r="B2025" s="4" t="s">
        <v>96</v>
      </c>
      <c r="C2025" s="32">
        <v>0</v>
      </c>
      <c r="D2025" s="1"/>
      <c r="E2025" s="32">
        <v>0</v>
      </c>
      <c r="F2025" s="1"/>
    </row>
    <row r="2026" spans="1:6" ht="11.25">
      <c r="A2026" s="7"/>
      <c r="C2026" s="32"/>
      <c r="D2026" s="1"/>
      <c r="E2026" s="32"/>
      <c r="F2026" s="1"/>
    </row>
    <row r="2027" spans="1:6" ht="11.25">
      <c r="A2027" s="7">
        <v>21</v>
      </c>
      <c r="B2027" s="4" t="s">
        <v>249</v>
      </c>
      <c r="C2027" s="32"/>
      <c r="D2027" s="1"/>
      <c r="E2027" s="32"/>
      <c r="F2027" s="1"/>
    </row>
    <row r="2028" spans="1:6" ht="11.25">
      <c r="A2028" s="7">
        <v>210</v>
      </c>
      <c r="B2028" s="4" t="s">
        <v>394</v>
      </c>
      <c r="C2028" s="32">
        <v>0</v>
      </c>
      <c r="D2028" s="1"/>
      <c r="E2028" s="32">
        <v>0</v>
      </c>
      <c r="F2028" s="1"/>
    </row>
    <row r="2029" spans="1:6" ht="11.25">
      <c r="A2029" s="7">
        <v>212</v>
      </c>
      <c r="B2029" s="4" t="s">
        <v>395</v>
      </c>
      <c r="C2029" s="32">
        <v>0</v>
      </c>
      <c r="D2029" s="1"/>
      <c r="E2029" s="32">
        <v>0</v>
      </c>
      <c r="F2029" s="1"/>
    </row>
    <row r="2030" spans="1:6" ht="11.25">
      <c r="A2030" s="7">
        <v>213</v>
      </c>
      <c r="B2030" s="4" t="s">
        <v>396</v>
      </c>
      <c r="C2030" s="32">
        <v>0</v>
      </c>
      <c r="D2030" s="1"/>
      <c r="E2030" s="32">
        <v>0</v>
      </c>
      <c r="F2030" s="1"/>
    </row>
    <row r="2031" spans="1:6" ht="11.25">
      <c r="A2031" s="7">
        <v>214</v>
      </c>
      <c r="B2031" s="4" t="s">
        <v>397</v>
      </c>
      <c r="C2031" s="32">
        <v>0</v>
      </c>
      <c r="D2031" s="1"/>
      <c r="E2031" s="32">
        <v>0</v>
      </c>
      <c r="F2031" s="1"/>
    </row>
    <row r="2032" spans="1:6" ht="11.25">
      <c r="A2032" s="7">
        <v>215</v>
      </c>
      <c r="B2032" s="4" t="s">
        <v>398</v>
      </c>
      <c r="C2032" s="32">
        <v>0</v>
      </c>
      <c r="D2032" s="1"/>
      <c r="E2032" s="32">
        <v>0</v>
      </c>
      <c r="F2032" s="1"/>
    </row>
    <row r="2033" spans="1:6" ht="11.25">
      <c r="A2033" s="7">
        <v>216</v>
      </c>
      <c r="B2033" s="4" t="s">
        <v>399</v>
      </c>
      <c r="C2033" s="32">
        <v>0</v>
      </c>
      <c r="D2033" s="1"/>
      <c r="E2033" s="32">
        <v>0</v>
      </c>
      <c r="F2033" s="1"/>
    </row>
    <row r="2034" spans="1:6" ht="11.25">
      <c r="A2034" s="7">
        <v>219</v>
      </c>
      <c r="B2034" s="4" t="s">
        <v>400</v>
      </c>
      <c r="C2034" s="32">
        <v>0</v>
      </c>
      <c r="D2034" s="1"/>
      <c r="E2034" s="32">
        <v>0</v>
      </c>
      <c r="F2034" s="1"/>
    </row>
    <row r="2035" spans="3:6" ht="11.25">
      <c r="C2035" s="32"/>
      <c r="D2035" s="1"/>
      <c r="E2035" s="32"/>
      <c r="F2035" s="1"/>
    </row>
    <row r="2036" spans="1:6" ht="11.25">
      <c r="A2036" s="7">
        <v>22</v>
      </c>
      <c r="B2036" s="4" t="s">
        <v>250</v>
      </c>
      <c r="C2036" s="32"/>
      <c r="D2036" s="1"/>
      <c r="E2036" s="32"/>
      <c r="F2036" s="1"/>
    </row>
    <row r="2037" spans="1:6" ht="11.25">
      <c r="A2037" s="7">
        <v>220</v>
      </c>
      <c r="B2037" s="4" t="s">
        <v>251</v>
      </c>
      <c r="C2037" s="32">
        <v>0</v>
      </c>
      <c r="D2037" s="1"/>
      <c r="E2037" s="32">
        <v>0</v>
      </c>
      <c r="F2037" s="1"/>
    </row>
    <row r="2038" spans="1:6" ht="11.25">
      <c r="A2038" s="7" t="s">
        <v>342</v>
      </c>
      <c r="B2038" s="4" t="s">
        <v>345</v>
      </c>
      <c r="C2038" s="32">
        <v>0</v>
      </c>
      <c r="D2038" s="1"/>
      <c r="E2038" s="32">
        <v>0</v>
      </c>
      <c r="F2038" s="1"/>
    </row>
    <row r="2039" spans="1:6" ht="11.25">
      <c r="A2039" s="7" t="s">
        <v>343</v>
      </c>
      <c r="B2039" s="4" t="s">
        <v>346</v>
      </c>
      <c r="C2039" s="32">
        <v>0</v>
      </c>
      <c r="D2039" s="1"/>
      <c r="E2039" s="32">
        <v>0</v>
      </c>
      <c r="F2039" s="1"/>
    </row>
    <row r="2040" spans="1:6" ht="11.25">
      <c r="A2040" s="7" t="s">
        <v>252</v>
      </c>
      <c r="B2040" s="4" t="s">
        <v>347</v>
      </c>
      <c r="C2040" s="32">
        <v>0</v>
      </c>
      <c r="D2040" s="1"/>
      <c r="E2040" s="32">
        <v>0</v>
      </c>
      <c r="F2040" s="1"/>
    </row>
    <row r="2041" spans="1:6" ht="11.25">
      <c r="A2041" s="7">
        <v>221</v>
      </c>
      <c r="B2041" s="4" t="s">
        <v>253</v>
      </c>
      <c r="C2041" s="32"/>
      <c r="D2041" s="1"/>
      <c r="E2041" s="32"/>
      <c r="F2041" s="1"/>
    </row>
    <row r="2042" spans="1:8" ht="11.25">
      <c r="A2042" s="7" t="s">
        <v>36</v>
      </c>
      <c r="B2042" s="4" t="s">
        <v>350</v>
      </c>
      <c r="C2042" s="32">
        <f>'[1]Pre2020'!$C$301</f>
        <v>46957.23</v>
      </c>
      <c r="D2042" s="1"/>
      <c r="E2042" s="32">
        <v>32300.74</v>
      </c>
      <c r="F2042" s="1"/>
      <c r="H2042" s="4" t="s">
        <v>513</v>
      </c>
    </row>
    <row r="2043" spans="1:6" ht="11.25">
      <c r="A2043" s="7" t="s">
        <v>254</v>
      </c>
      <c r="B2043" s="4" t="s">
        <v>351</v>
      </c>
      <c r="C2043" s="32">
        <v>0</v>
      </c>
      <c r="D2043" s="1"/>
      <c r="E2043" s="32">
        <v>0</v>
      </c>
      <c r="F2043" s="1"/>
    </row>
    <row r="2044" spans="1:6" ht="11.25">
      <c r="A2044" s="7" t="s">
        <v>255</v>
      </c>
      <c r="B2044" s="4" t="s">
        <v>372</v>
      </c>
      <c r="C2044" s="32">
        <v>0</v>
      </c>
      <c r="D2044" s="1"/>
      <c r="E2044" s="32">
        <v>0</v>
      </c>
      <c r="F2044" s="1"/>
    </row>
    <row r="2045" spans="1:6" ht="11.25">
      <c r="A2045" s="7" t="s">
        <v>97</v>
      </c>
      <c r="B2045" s="4" t="s">
        <v>98</v>
      </c>
      <c r="C2045" s="32">
        <v>0</v>
      </c>
      <c r="D2045" s="1"/>
      <c r="E2045" s="32">
        <v>0</v>
      </c>
      <c r="F2045" s="1"/>
    </row>
    <row r="2046" spans="1:6" ht="11.25">
      <c r="A2046" s="7" t="s">
        <v>256</v>
      </c>
      <c r="B2046" s="4" t="s">
        <v>373</v>
      </c>
      <c r="C2046" s="32">
        <v>0</v>
      </c>
      <c r="D2046" s="1"/>
      <c r="E2046" s="32">
        <v>0</v>
      </c>
      <c r="F2046" s="1"/>
    </row>
    <row r="2047" spans="1:6" ht="11.25">
      <c r="A2047" s="7" t="s">
        <v>348</v>
      </c>
      <c r="B2047" s="4" t="s">
        <v>99</v>
      </c>
      <c r="C2047" s="32">
        <v>0</v>
      </c>
      <c r="D2047" s="1"/>
      <c r="E2047" s="32">
        <v>0</v>
      </c>
      <c r="F2047" s="1"/>
    </row>
    <row r="2048" spans="1:6" ht="11.25">
      <c r="A2048" s="7" t="s">
        <v>356</v>
      </c>
      <c r="B2048" s="4" t="s">
        <v>357</v>
      </c>
      <c r="C2048" s="32">
        <v>0</v>
      </c>
      <c r="D2048" s="1"/>
      <c r="E2048" s="32">
        <v>0</v>
      </c>
      <c r="F2048" s="1"/>
    </row>
    <row r="2049" spans="1:6" ht="11.25">
      <c r="A2049" s="7" t="s">
        <v>85</v>
      </c>
      <c r="B2049" s="4" t="s">
        <v>87</v>
      </c>
      <c r="C2049" s="32">
        <v>0</v>
      </c>
      <c r="D2049" s="1"/>
      <c r="E2049" s="32">
        <v>0</v>
      </c>
      <c r="F2049" s="1"/>
    </row>
    <row r="2050" spans="1:6" ht="11.25">
      <c r="A2050" s="7" t="s">
        <v>349</v>
      </c>
      <c r="B2050" s="4" t="s">
        <v>374</v>
      </c>
      <c r="C2050" s="32">
        <f>'[1]Pre2020'!$C$304</f>
        <v>0</v>
      </c>
      <c r="D2050" s="1"/>
      <c r="E2050" s="32">
        <v>0</v>
      </c>
      <c r="F2050" s="1"/>
    </row>
    <row r="2051" spans="1:6" ht="11.25">
      <c r="A2051" s="7">
        <v>222</v>
      </c>
      <c r="B2051" s="4" t="s">
        <v>257</v>
      </c>
      <c r="C2051" s="32"/>
      <c r="D2051" s="1"/>
      <c r="E2051" s="32"/>
      <c r="F2051" s="1"/>
    </row>
    <row r="2052" spans="1:6" ht="11.25">
      <c r="A2052" s="7" t="s">
        <v>401</v>
      </c>
      <c r="B2052" s="4" t="s">
        <v>100</v>
      </c>
      <c r="C2052" s="32">
        <f>'[1]Pre2020'!$C$307</f>
        <v>1200</v>
      </c>
      <c r="D2052" s="1"/>
      <c r="E2052" s="32">
        <v>1200</v>
      </c>
      <c r="F2052" s="1"/>
    </row>
    <row r="2053" spans="1:6" ht="11.25">
      <c r="A2053" s="7" t="s">
        <v>91</v>
      </c>
      <c r="B2053" s="4" t="s">
        <v>88</v>
      </c>
      <c r="C2053" s="32">
        <v>0</v>
      </c>
      <c r="D2053" s="1"/>
      <c r="E2053" s="32">
        <v>0</v>
      </c>
      <c r="F2053" s="1"/>
    </row>
    <row r="2054" spans="1:6" ht="11.25">
      <c r="A2054" s="7" t="s">
        <v>183</v>
      </c>
      <c r="B2054" s="4" t="s">
        <v>258</v>
      </c>
      <c r="C2054" s="32">
        <v>0</v>
      </c>
      <c r="D2054" s="1"/>
      <c r="E2054" s="32">
        <v>0</v>
      </c>
      <c r="F2054" s="1"/>
    </row>
    <row r="2055" spans="1:6" ht="11.25">
      <c r="A2055" s="7" t="s">
        <v>184</v>
      </c>
      <c r="B2055" s="4" t="s">
        <v>259</v>
      </c>
      <c r="C2055" s="32">
        <v>0</v>
      </c>
      <c r="D2055" s="1"/>
      <c r="E2055" s="32">
        <v>0</v>
      </c>
      <c r="F2055" s="1"/>
    </row>
    <row r="2056" spans="1:6" ht="11.25">
      <c r="A2056" s="7">
        <v>225</v>
      </c>
      <c r="B2056" s="4" t="s">
        <v>260</v>
      </c>
      <c r="C2056" s="32"/>
      <c r="D2056" s="1"/>
      <c r="E2056" s="32"/>
      <c r="F2056" s="1"/>
    </row>
    <row r="2057" spans="1:6" ht="11.25">
      <c r="A2057" s="7" t="s">
        <v>101</v>
      </c>
      <c r="B2057" s="4" t="s">
        <v>106</v>
      </c>
      <c r="C2057" s="32">
        <f>'[1]Pre2020'!$C$297</f>
        <v>0</v>
      </c>
      <c r="D2057" s="1"/>
      <c r="E2057" s="32">
        <v>0</v>
      </c>
      <c r="F2057" s="1"/>
    </row>
    <row r="2058" spans="1:6" ht="11.25">
      <c r="A2058" s="7" t="s">
        <v>102</v>
      </c>
      <c r="B2058" s="4" t="s">
        <v>103</v>
      </c>
      <c r="C2058" s="32">
        <v>0</v>
      </c>
      <c r="D2058" s="1"/>
      <c r="E2058" s="32">
        <v>0</v>
      </c>
      <c r="F2058" s="1"/>
    </row>
    <row r="2059" spans="1:6" ht="11.25">
      <c r="A2059" s="7" t="s">
        <v>104</v>
      </c>
      <c r="B2059" s="4" t="s">
        <v>105</v>
      </c>
      <c r="C2059" s="32">
        <f>'[1]Pre2020'!$C$309</f>
        <v>0</v>
      </c>
      <c r="D2059" s="1"/>
      <c r="E2059" s="32">
        <v>0</v>
      </c>
      <c r="F2059" s="1"/>
    </row>
    <row r="2060" spans="1:6" ht="11.25">
      <c r="A2060" s="7" t="s">
        <v>92</v>
      </c>
      <c r="B2060" s="4" t="s">
        <v>93</v>
      </c>
      <c r="C2060" s="32">
        <v>0</v>
      </c>
      <c r="D2060" s="1"/>
      <c r="E2060" s="32">
        <v>0</v>
      </c>
      <c r="F2060" s="1"/>
    </row>
    <row r="2061" spans="1:6" ht="11.25">
      <c r="A2061" s="7" t="s">
        <v>94</v>
      </c>
      <c r="B2061" s="4" t="s">
        <v>362</v>
      </c>
      <c r="C2061" s="32">
        <v>0</v>
      </c>
      <c r="D2061" s="1"/>
      <c r="E2061" s="32">
        <v>0</v>
      </c>
      <c r="F2061" s="1"/>
    </row>
    <row r="2062" spans="1:6" ht="11.25">
      <c r="A2062" s="7">
        <v>227</v>
      </c>
      <c r="B2062" s="4" t="s">
        <v>107</v>
      </c>
      <c r="C2062" s="32"/>
      <c r="D2062" s="1"/>
      <c r="E2062" s="32"/>
      <c r="F2062" s="1"/>
    </row>
    <row r="2063" spans="1:6" ht="11.25">
      <c r="A2063" s="7" t="s">
        <v>110</v>
      </c>
      <c r="B2063" s="4" t="s">
        <v>111</v>
      </c>
      <c r="C2063" s="32">
        <v>0</v>
      </c>
      <c r="D2063" s="1"/>
      <c r="E2063" s="32">
        <v>0</v>
      </c>
      <c r="F2063" s="1"/>
    </row>
    <row r="2064" spans="1:6" ht="11.25">
      <c r="A2064" s="7" t="s">
        <v>112</v>
      </c>
      <c r="B2064" s="4" t="s">
        <v>113</v>
      </c>
      <c r="C2064" s="32">
        <v>0</v>
      </c>
      <c r="D2064" s="1"/>
      <c r="E2064" s="32">
        <v>0</v>
      </c>
      <c r="F2064" s="1"/>
    </row>
    <row r="2065" spans="1:6" ht="11.25">
      <c r="A2065" s="7" t="s">
        <v>114</v>
      </c>
      <c r="B2065" s="4" t="s">
        <v>115</v>
      </c>
      <c r="C2065" s="32">
        <v>0</v>
      </c>
      <c r="D2065" s="1"/>
      <c r="E2065" s="32">
        <v>0</v>
      </c>
      <c r="F2065" s="1"/>
    </row>
    <row r="2066" spans="1:6" ht="11.25">
      <c r="A2066" s="7" t="s">
        <v>86</v>
      </c>
      <c r="B2066" s="4" t="s">
        <v>89</v>
      </c>
      <c r="C2066" s="32">
        <v>0</v>
      </c>
      <c r="D2066" s="1"/>
      <c r="E2066" s="32">
        <v>0</v>
      </c>
      <c r="F2066" s="1"/>
    </row>
    <row r="2067" spans="1:6" ht="11.25">
      <c r="A2067" s="7" t="s">
        <v>108</v>
      </c>
      <c r="B2067" s="4" t="s">
        <v>109</v>
      </c>
      <c r="C2067" s="32">
        <f>'[1]Pre2020'!$C$310+'[1]Pre2020'!$C$313</f>
        <v>33842.26</v>
      </c>
      <c r="D2067" s="1"/>
      <c r="E2067" s="32">
        <v>12501.28</v>
      </c>
      <c r="F2067" s="1"/>
    </row>
    <row r="2068" spans="3:6" ht="11.25">
      <c r="C2068" s="32"/>
      <c r="D2068" s="1"/>
      <c r="E2068" s="32"/>
      <c r="F2068" s="1"/>
    </row>
    <row r="2069" spans="2:6" ht="11.25">
      <c r="B2069" s="5" t="s">
        <v>266</v>
      </c>
      <c r="C2069" s="32"/>
      <c r="D2069" s="13">
        <f>SUM(C2018:C2067)</f>
        <v>81999.49</v>
      </c>
      <c r="E2069" s="32"/>
      <c r="F2069" s="13">
        <v>46002.020000000004</v>
      </c>
    </row>
    <row r="2070" spans="5:6" ht="11.25">
      <c r="E2070" s="32"/>
      <c r="F2070" s="1"/>
    </row>
    <row r="2071" spans="1:6" ht="11.25">
      <c r="A2071" s="6" t="s">
        <v>268</v>
      </c>
      <c r="B2071" s="6"/>
      <c r="C2071" s="6"/>
      <c r="D2071" s="6"/>
      <c r="E2071" s="32"/>
      <c r="F2071" s="1"/>
    </row>
    <row r="2072" spans="5:6" ht="11.25">
      <c r="E2072" s="32"/>
      <c r="F2072" s="1"/>
    </row>
    <row r="2073" spans="1:6" ht="11.25">
      <c r="A2073" s="7">
        <v>44</v>
      </c>
      <c r="B2073" s="4" t="s">
        <v>38</v>
      </c>
      <c r="E2073" s="32"/>
      <c r="F2073" s="1"/>
    </row>
    <row r="2074" spans="1:6" ht="11.25">
      <c r="A2074" s="7">
        <v>443</v>
      </c>
      <c r="B2074" s="4" t="s">
        <v>44</v>
      </c>
      <c r="C2074" s="32">
        <v>0</v>
      </c>
      <c r="D2074" s="1"/>
      <c r="E2074" s="32">
        <v>0</v>
      </c>
      <c r="F2074" s="1"/>
    </row>
    <row r="2075" spans="3:6" ht="11.25">
      <c r="C2075" s="32"/>
      <c r="D2075" s="1"/>
      <c r="E2075" s="32"/>
      <c r="F2075" s="1"/>
    </row>
    <row r="2076" spans="1:6" ht="11.25">
      <c r="A2076" s="7">
        <v>46</v>
      </c>
      <c r="B2076" s="4" t="s">
        <v>269</v>
      </c>
      <c r="C2076" s="32"/>
      <c r="D2076" s="1"/>
      <c r="E2076" s="32"/>
      <c r="F2076" s="1"/>
    </row>
    <row r="2077" spans="1:6" ht="11.25">
      <c r="A2077" s="7">
        <v>462</v>
      </c>
      <c r="B2077" s="4" t="s">
        <v>270</v>
      </c>
      <c r="C2077" s="32">
        <v>0</v>
      </c>
      <c r="D2077" s="1"/>
      <c r="E2077" s="32">
        <v>0</v>
      </c>
      <c r="F2077" s="1"/>
    </row>
    <row r="2078" spans="3:6" ht="11.25">
      <c r="C2078" s="32"/>
      <c r="D2078" s="1"/>
      <c r="E2078" s="32"/>
      <c r="F2078" s="1"/>
    </row>
    <row r="2079" spans="1:6" ht="11.25">
      <c r="A2079" s="7">
        <v>48</v>
      </c>
      <c r="B2079" s="4" t="s">
        <v>271</v>
      </c>
      <c r="C2079" s="32"/>
      <c r="D2079" s="1"/>
      <c r="E2079" s="32"/>
      <c r="F2079" s="1"/>
    </row>
    <row r="2080" spans="1:6" ht="11.25">
      <c r="A2080" s="7">
        <v>482</v>
      </c>
      <c r="B2080" s="4" t="s">
        <v>376</v>
      </c>
      <c r="C2080" s="32">
        <v>0</v>
      </c>
      <c r="D2080" s="1"/>
      <c r="E2080" s="32">
        <v>0</v>
      </c>
      <c r="F2080" s="1"/>
    </row>
    <row r="2081" spans="1:6" ht="11.25">
      <c r="A2081" s="7">
        <v>489</v>
      </c>
      <c r="B2081" s="4" t="s">
        <v>219</v>
      </c>
      <c r="C2081" s="32">
        <v>0</v>
      </c>
      <c r="D2081" s="1"/>
      <c r="E2081" s="32">
        <v>0</v>
      </c>
      <c r="F2081" s="1"/>
    </row>
    <row r="2082" spans="3:6" ht="11.25">
      <c r="C2082" s="32"/>
      <c r="D2082" s="1"/>
      <c r="E2082" s="32"/>
      <c r="F2082" s="1"/>
    </row>
    <row r="2083" spans="2:6" ht="11.25">
      <c r="B2083" s="5" t="s">
        <v>225</v>
      </c>
      <c r="C2083" s="33"/>
      <c r="D2083" s="31">
        <f>SUM(C2074:C2081)</f>
        <v>0</v>
      </c>
      <c r="E2083" s="33"/>
      <c r="F2083" s="31">
        <v>0</v>
      </c>
    </row>
    <row r="2084" spans="5:6" ht="11.25">
      <c r="E2084" s="32"/>
      <c r="F2084" s="1"/>
    </row>
    <row r="2085" spans="1:6" ht="11.25">
      <c r="A2085" s="6" t="s">
        <v>272</v>
      </c>
      <c r="B2085" s="6"/>
      <c r="C2085" s="6"/>
      <c r="D2085" s="6"/>
      <c r="E2085" s="32"/>
      <c r="F2085" s="1"/>
    </row>
    <row r="2086" spans="5:6" ht="11.25">
      <c r="E2086" s="32"/>
      <c r="F2086" s="1"/>
    </row>
    <row r="2087" spans="1:6" ht="11.25">
      <c r="A2087" s="7">
        <v>60</v>
      </c>
      <c r="B2087" s="4" t="s">
        <v>303</v>
      </c>
      <c r="E2087" s="32"/>
      <c r="F2087" s="1"/>
    </row>
    <row r="2088" spans="1:6" ht="11.25">
      <c r="A2088" s="7">
        <v>600</v>
      </c>
      <c r="B2088" s="4" t="s">
        <v>377</v>
      </c>
      <c r="C2088" s="32">
        <f>'[3]PARTIDAS PRG'!$D261</f>
        <v>0</v>
      </c>
      <c r="E2088" s="32">
        <v>0</v>
      </c>
      <c r="F2088" s="1"/>
    </row>
    <row r="2089" spans="1:6" ht="11.25">
      <c r="A2089" s="7">
        <v>609</v>
      </c>
      <c r="B2089" s="4" t="s">
        <v>378</v>
      </c>
      <c r="C2089" s="32">
        <f>'[3]PARTIDAS PRG'!$D262</f>
        <v>0</v>
      </c>
      <c r="E2089" s="32">
        <v>0</v>
      </c>
      <c r="F2089" s="1"/>
    </row>
    <row r="2090" spans="1:6" ht="11.25">
      <c r="A2090" s="7"/>
      <c r="C2090" s="32"/>
      <c r="E2090" s="32"/>
      <c r="F2090" s="1"/>
    </row>
    <row r="2091" spans="1:6" ht="11.25">
      <c r="A2091" s="7">
        <v>61</v>
      </c>
      <c r="B2091" s="4" t="s">
        <v>380</v>
      </c>
      <c r="C2091" s="32"/>
      <c r="E2091" s="32"/>
      <c r="F2091" s="1"/>
    </row>
    <row r="2092" spans="1:6" ht="11.25">
      <c r="A2092" s="7">
        <v>610</v>
      </c>
      <c r="B2092" s="4" t="s">
        <v>377</v>
      </c>
      <c r="C2092" s="32">
        <f>'[3]PARTIDAS PRG'!$D263</f>
        <v>0</v>
      </c>
      <c r="E2092" s="32">
        <v>0</v>
      </c>
      <c r="F2092" s="1"/>
    </row>
    <row r="2093" spans="1:6" ht="11.25">
      <c r="A2093" s="7">
        <v>619</v>
      </c>
      <c r="B2093" s="4" t="s">
        <v>379</v>
      </c>
      <c r="C2093" s="32">
        <f>'[3]PARTIDAS PRG'!$D264</f>
        <v>0</v>
      </c>
      <c r="E2093" s="32">
        <v>0</v>
      </c>
      <c r="F2093" s="1"/>
    </row>
    <row r="2094" spans="1:6" ht="11.25">
      <c r="A2094" s="7"/>
      <c r="C2094" s="32"/>
      <c r="E2094" s="32"/>
      <c r="F2094" s="1"/>
    </row>
    <row r="2095" spans="1:6" ht="11.25">
      <c r="A2095" s="7">
        <v>62</v>
      </c>
      <c r="B2095" s="4" t="s">
        <v>304</v>
      </c>
      <c r="C2095" s="32"/>
      <c r="E2095" s="32"/>
      <c r="F2095" s="1"/>
    </row>
    <row r="2096" spans="1:6" ht="11.25">
      <c r="A2096" s="7">
        <v>621</v>
      </c>
      <c r="B2096" s="4" t="s">
        <v>273</v>
      </c>
      <c r="C2096" s="32">
        <f>'[3]PARTIDAS PRG'!$D265</f>
        <v>0</v>
      </c>
      <c r="E2096" s="32">
        <v>93450</v>
      </c>
      <c r="F2096" s="1"/>
    </row>
    <row r="2097" spans="1:6" ht="11.25">
      <c r="A2097" s="7">
        <v>622</v>
      </c>
      <c r="B2097" s="4" t="s">
        <v>246</v>
      </c>
      <c r="C2097" s="32">
        <f>'[3]PARTIDAS PRG'!$D266</f>
        <v>8164258.45</v>
      </c>
      <c r="E2097" s="32">
        <v>4335839.2</v>
      </c>
      <c r="F2097" s="1"/>
    </row>
    <row r="2098" spans="1:6" ht="11.25">
      <c r="A2098" s="7">
        <v>623</v>
      </c>
      <c r="B2098" s="4" t="s">
        <v>41</v>
      </c>
      <c r="C2098" s="32">
        <f>'[3]PARTIDAS PRG'!$D267</f>
        <v>0</v>
      </c>
      <c r="E2098" s="32">
        <v>0</v>
      </c>
      <c r="F2098" s="1"/>
    </row>
    <row r="2099" spans="1:6" ht="11.25">
      <c r="A2099" s="7">
        <v>624</v>
      </c>
      <c r="B2099" s="4" t="s">
        <v>247</v>
      </c>
      <c r="C2099" s="32">
        <f>'[3]PARTIDAS PRG'!$D268</f>
        <v>0</v>
      </c>
      <c r="E2099" s="32">
        <v>0</v>
      </c>
      <c r="F2099" s="1"/>
    </row>
    <row r="2100" spans="1:6" ht="11.25">
      <c r="A2100" s="7">
        <v>625</v>
      </c>
      <c r="B2100" s="4" t="s">
        <v>39</v>
      </c>
      <c r="C2100" s="32">
        <f>'[3]PARTIDAS PRG'!$D269</f>
        <v>0</v>
      </c>
      <c r="E2100" s="32">
        <v>0</v>
      </c>
      <c r="F2100" s="1"/>
    </row>
    <row r="2101" spans="1:6" ht="11.25">
      <c r="A2101" s="7">
        <v>626</v>
      </c>
      <c r="B2101" s="4" t="s">
        <v>248</v>
      </c>
      <c r="C2101" s="32">
        <f>'[3]PARTIDAS PRG'!$D270</f>
        <v>0</v>
      </c>
      <c r="E2101" s="32">
        <v>0</v>
      </c>
      <c r="F2101" s="1"/>
    </row>
    <row r="2102" spans="1:6" ht="11.25">
      <c r="A2102" s="7">
        <v>627</v>
      </c>
      <c r="B2102" s="4" t="s">
        <v>274</v>
      </c>
      <c r="C2102" s="32">
        <f>'[3]PARTIDAS PRG'!$D271</f>
        <v>0</v>
      </c>
      <c r="E2102" s="32">
        <v>0</v>
      </c>
      <c r="F2102" s="1"/>
    </row>
    <row r="2103" spans="1:6" ht="11.25">
      <c r="A2103" s="7">
        <v>629</v>
      </c>
      <c r="B2103" s="4" t="s">
        <v>40</v>
      </c>
      <c r="C2103" s="32">
        <f>'[3]PARTIDAS PRG'!$D272</f>
        <v>0</v>
      </c>
      <c r="E2103" s="32">
        <v>0</v>
      </c>
      <c r="F2103" s="1"/>
    </row>
    <row r="2104" spans="1:6" ht="11.25">
      <c r="A2104" s="7"/>
      <c r="C2104" s="32"/>
      <c r="E2104" s="32"/>
      <c r="F2104" s="1"/>
    </row>
    <row r="2105" spans="1:6" ht="11.25">
      <c r="A2105" s="7">
        <v>63</v>
      </c>
      <c r="B2105" s="4" t="s">
        <v>275</v>
      </c>
      <c r="C2105" s="32"/>
      <c r="E2105" s="32"/>
      <c r="F2105" s="1"/>
    </row>
    <row r="2106" spans="1:6" ht="11.25">
      <c r="A2106" s="7">
        <v>631</v>
      </c>
      <c r="B2106" s="4" t="s">
        <v>273</v>
      </c>
      <c r="C2106" s="32">
        <f>'[3]PARTIDAS PRG'!$D273</f>
        <v>0</v>
      </c>
      <c r="E2106" s="32">
        <v>0</v>
      </c>
      <c r="F2106" s="1"/>
    </row>
    <row r="2107" spans="1:6" ht="11.25">
      <c r="A2107" s="7">
        <v>632</v>
      </c>
      <c r="B2107" s="4" t="s">
        <v>246</v>
      </c>
      <c r="C2107" s="32">
        <f>'[3]PARTIDAS PRG'!$D274</f>
        <v>0</v>
      </c>
      <c r="E2107" s="32">
        <v>0</v>
      </c>
      <c r="F2107" s="1"/>
    </row>
    <row r="2108" spans="1:6" ht="11.25">
      <c r="A2108" s="7">
        <v>633</v>
      </c>
      <c r="B2108" s="4" t="s">
        <v>41</v>
      </c>
      <c r="C2108" s="32">
        <f>'[3]PARTIDAS PRG'!$D275</f>
        <v>0</v>
      </c>
      <c r="E2108" s="32">
        <v>0</v>
      </c>
      <c r="F2108" s="1"/>
    </row>
    <row r="2109" spans="1:6" ht="11.25">
      <c r="A2109" s="7">
        <v>634</v>
      </c>
      <c r="B2109" s="4" t="s">
        <v>247</v>
      </c>
      <c r="C2109" s="32">
        <f>'[3]PARTIDAS PRG'!$D276</f>
        <v>0</v>
      </c>
      <c r="E2109" s="32">
        <v>0</v>
      </c>
      <c r="F2109" s="1"/>
    </row>
    <row r="2110" spans="1:6" ht="11.25">
      <c r="A2110" s="7">
        <v>635</v>
      </c>
      <c r="B2110" s="4" t="s">
        <v>39</v>
      </c>
      <c r="C2110" s="32">
        <f>'[3]PARTIDAS PRG'!$D277</f>
        <v>0</v>
      </c>
      <c r="E2110" s="32">
        <v>0</v>
      </c>
      <c r="F2110" s="1"/>
    </row>
    <row r="2111" spans="1:6" ht="11.25">
      <c r="A2111" s="7">
        <v>636</v>
      </c>
      <c r="B2111" s="4" t="s">
        <v>248</v>
      </c>
      <c r="C2111" s="32">
        <f>'[3]PARTIDAS PRG'!$D278</f>
        <v>0</v>
      </c>
      <c r="E2111" s="32">
        <v>0</v>
      </c>
      <c r="F2111" s="1"/>
    </row>
    <row r="2112" spans="1:6" ht="11.25">
      <c r="A2112" s="7">
        <v>637</v>
      </c>
      <c r="B2112" s="4" t="s">
        <v>274</v>
      </c>
      <c r="C2112" s="32">
        <f>'[3]PARTIDAS PRG'!$D279</f>
        <v>0</v>
      </c>
      <c r="E2112" s="32">
        <v>0</v>
      </c>
      <c r="F2112" s="1"/>
    </row>
    <row r="2113" spans="1:6" ht="11.25">
      <c r="A2113" s="7">
        <v>639</v>
      </c>
      <c r="B2113" s="4" t="s">
        <v>42</v>
      </c>
      <c r="C2113" s="32">
        <f>'[3]PARTIDAS PRG'!$D280</f>
        <v>0</v>
      </c>
      <c r="E2113" s="32">
        <v>0</v>
      </c>
      <c r="F2113" s="1"/>
    </row>
    <row r="2114" spans="1:6" ht="11.25">
      <c r="A2114" s="7"/>
      <c r="C2114" s="32"/>
      <c r="E2114" s="32"/>
      <c r="F2114" s="1"/>
    </row>
    <row r="2115" spans="1:6" ht="11.25">
      <c r="A2115" s="7">
        <v>64</v>
      </c>
      <c r="B2115" s="4" t="s">
        <v>381</v>
      </c>
      <c r="C2115" s="32"/>
      <c r="E2115" s="32"/>
      <c r="F2115" s="1"/>
    </row>
    <row r="2116" spans="1:6" ht="11.25">
      <c r="A2116" s="7">
        <v>640</v>
      </c>
      <c r="B2116" s="4" t="s">
        <v>381</v>
      </c>
      <c r="C2116" s="32">
        <f>'[3]PARTIDAS PRG'!$D281</f>
        <v>0</v>
      </c>
      <c r="E2116" s="32">
        <v>0</v>
      </c>
      <c r="F2116" s="1"/>
    </row>
    <row r="2117" spans="1:6" ht="11.25">
      <c r="A2117" s="7">
        <v>641</v>
      </c>
      <c r="B2117" s="4" t="s">
        <v>43</v>
      </c>
      <c r="C2117" s="32">
        <f>'[3]PARTIDAS PRG'!$D282</f>
        <v>0</v>
      </c>
      <c r="E2117" s="32">
        <v>0</v>
      </c>
      <c r="F2117" s="1"/>
    </row>
    <row r="2118" spans="1:6" ht="11.25">
      <c r="A2118" s="7"/>
      <c r="C2118" s="32"/>
      <c r="E2118" s="32"/>
      <c r="F2118" s="1"/>
    </row>
    <row r="2119" spans="1:6" ht="11.25">
      <c r="A2119" s="7">
        <v>65</v>
      </c>
      <c r="B2119" s="4" t="s">
        <v>484</v>
      </c>
      <c r="C2119" s="32"/>
      <c r="E2119" s="32"/>
      <c r="F2119" s="1"/>
    </row>
    <row r="2120" spans="1:6" ht="11.25">
      <c r="A2120" s="7" t="s">
        <v>367</v>
      </c>
      <c r="B2120" s="4" t="s">
        <v>369</v>
      </c>
      <c r="C2120" s="32">
        <f>'[3]PARTIDAS PRG'!$D283</f>
        <v>0</v>
      </c>
      <c r="E2120" s="32">
        <v>0</v>
      </c>
      <c r="F2120" s="1"/>
    </row>
    <row r="2121" spans="1:6" ht="11.25">
      <c r="A2121" s="4" t="s">
        <v>368</v>
      </c>
      <c r="B2121" s="4" t="s">
        <v>370</v>
      </c>
      <c r="C2121" s="32">
        <v>0</v>
      </c>
      <c r="E2121" s="32">
        <v>0</v>
      </c>
      <c r="F2121" s="1"/>
    </row>
    <row r="2122" spans="1:6" ht="11.25">
      <c r="A2122" s="7"/>
      <c r="E2122" s="32"/>
      <c r="F2122" s="1"/>
    </row>
    <row r="2123" spans="2:6" ht="11.25">
      <c r="B2123" s="5" t="s">
        <v>276</v>
      </c>
      <c r="C2123" s="5"/>
      <c r="D2123" s="13">
        <f>SUM(C2088:C2121)</f>
        <v>8164258.45</v>
      </c>
      <c r="E2123" s="32"/>
      <c r="F2123" s="13">
        <v>4429289.2</v>
      </c>
    </row>
    <row r="2124" spans="5:6" ht="11.25">
      <c r="E2124" s="32"/>
      <c r="F2124" s="1"/>
    </row>
    <row r="2125" spans="1:6" ht="11.25">
      <c r="A2125" s="6" t="s">
        <v>277</v>
      </c>
      <c r="B2125" s="6"/>
      <c r="C2125" s="6"/>
      <c r="D2125" s="6"/>
      <c r="E2125" s="32"/>
      <c r="F2125" s="1"/>
    </row>
    <row r="2126" spans="5:6" ht="11.25">
      <c r="E2126" s="32"/>
      <c r="F2126" s="1"/>
    </row>
    <row r="2127" spans="1:6" ht="11.25">
      <c r="A2127" s="7">
        <v>70</v>
      </c>
      <c r="B2127" s="4" t="s">
        <v>305</v>
      </c>
      <c r="E2127" s="32"/>
      <c r="F2127" s="1"/>
    </row>
    <row r="2128" spans="1:6" ht="11.25">
      <c r="A2128" s="7">
        <v>700</v>
      </c>
      <c r="B2128" s="4" t="s">
        <v>305</v>
      </c>
      <c r="C2128" s="32">
        <v>0</v>
      </c>
      <c r="D2128" s="1"/>
      <c r="E2128" s="32">
        <v>0</v>
      </c>
      <c r="F2128" s="1"/>
    </row>
    <row r="2129" spans="1:6" ht="11.25">
      <c r="A2129" s="7"/>
      <c r="C2129" s="32"/>
      <c r="D2129" s="1"/>
      <c r="E2129" s="32"/>
      <c r="F2129" s="1"/>
    </row>
    <row r="2130" spans="1:6" ht="11.25">
      <c r="A2130" s="7">
        <v>73</v>
      </c>
      <c r="B2130" s="4" t="s">
        <v>382</v>
      </c>
      <c r="C2130" s="32"/>
      <c r="D2130" s="1"/>
      <c r="E2130" s="32"/>
      <c r="F2130" s="1"/>
    </row>
    <row r="2131" spans="1:6" ht="11.25">
      <c r="A2131" s="7">
        <v>730</v>
      </c>
      <c r="B2131" s="4" t="s">
        <v>383</v>
      </c>
      <c r="C2131" s="32">
        <v>0</v>
      </c>
      <c r="D2131" s="1"/>
      <c r="E2131" s="32">
        <v>0</v>
      </c>
      <c r="F2131" s="1"/>
    </row>
    <row r="2132" spans="1:6" ht="11.25">
      <c r="A2132" s="7"/>
      <c r="C2132" s="32"/>
      <c r="D2132" s="1"/>
      <c r="E2132" s="32"/>
      <c r="F2132" s="1"/>
    </row>
    <row r="2133" spans="1:6" ht="11.25">
      <c r="A2133" s="7">
        <v>74</v>
      </c>
      <c r="B2133" s="4" t="s">
        <v>44</v>
      </c>
      <c r="C2133" s="32"/>
      <c r="D2133" s="1"/>
      <c r="E2133" s="32"/>
      <c r="F2133" s="1"/>
    </row>
    <row r="2134" spans="1:6" ht="11.25">
      <c r="A2134" s="7">
        <v>740</v>
      </c>
      <c r="B2134" s="4" t="s">
        <v>45</v>
      </c>
      <c r="C2134" s="32">
        <v>0</v>
      </c>
      <c r="D2134" s="1"/>
      <c r="E2134" s="32">
        <v>0</v>
      </c>
      <c r="F2134" s="1"/>
    </row>
    <row r="2135" spans="1:6" ht="11.25">
      <c r="A2135" s="7"/>
      <c r="C2135" s="32"/>
      <c r="D2135" s="1"/>
      <c r="E2135" s="32"/>
      <c r="F2135" s="1"/>
    </row>
    <row r="2136" spans="1:6" ht="11.25">
      <c r="A2136" s="7">
        <v>75</v>
      </c>
      <c r="B2136" s="4" t="s">
        <v>278</v>
      </c>
      <c r="C2136" s="32"/>
      <c r="D2136" s="1"/>
      <c r="E2136" s="32"/>
      <c r="F2136" s="1"/>
    </row>
    <row r="2137" spans="1:6" ht="11.25">
      <c r="A2137" s="7">
        <v>750</v>
      </c>
      <c r="B2137" s="4" t="s">
        <v>46</v>
      </c>
      <c r="C2137" s="32">
        <v>0</v>
      </c>
      <c r="D2137" s="1"/>
      <c r="E2137" s="32">
        <v>0</v>
      </c>
      <c r="F2137" s="1"/>
    </row>
    <row r="2138" spans="1:6" ht="11.25">
      <c r="A2138" s="7"/>
      <c r="C2138" s="32"/>
      <c r="D2138" s="1"/>
      <c r="E2138" s="32"/>
      <c r="F2138" s="1"/>
    </row>
    <row r="2139" spans="1:6" ht="11.25">
      <c r="A2139" s="7">
        <v>76</v>
      </c>
      <c r="B2139" s="4" t="s">
        <v>269</v>
      </c>
      <c r="C2139" s="32"/>
      <c r="D2139" s="1"/>
      <c r="E2139" s="32"/>
      <c r="F2139" s="1"/>
    </row>
    <row r="2140" spans="1:6" ht="11.25">
      <c r="A2140" s="7">
        <v>762</v>
      </c>
      <c r="B2140" s="4" t="s">
        <v>270</v>
      </c>
      <c r="C2140" s="32">
        <v>0</v>
      </c>
      <c r="D2140" s="1"/>
      <c r="E2140" s="32">
        <v>0</v>
      </c>
      <c r="F2140" s="1"/>
    </row>
    <row r="2141" spans="1:6" ht="11.25">
      <c r="A2141" s="7"/>
      <c r="C2141" s="32"/>
      <c r="D2141" s="1"/>
      <c r="E2141" s="32"/>
      <c r="F2141" s="1"/>
    </row>
    <row r="2142" spans="1:6" ht="11.25">
      <c r="A2142" s="7">
        <v>77</v>
      </c>
      <c r="B2142" s="4" t="s">
        <v>296</v>
      </c>
      <c r="C2142" s="32"/>
      <c r="D2142" s="1"/>
      <c r="E2142" s="32"/>
      <c r="F2142" s="1"/>
    </row>
    <row r="2143" spans="1:6" ht="11.25">
      <c r="A2143" s="7">
        <v>770</v>
      </c>
      <c r="B2143" s="4" t="s">
        <v>385</v>
      </c>
      <c r="C2143" s="32">
        <v>0</v>
      </c>
      <c r="D2143" s="1"/>
      <c r="E2143" s="32">
        <v>0</v>
      </c>
      <c r="F2143" s="1"/>
    </row>
    <row r="2144" spans="1:6" ht="11.25">
      <c r="A2144" s="7"/>
      <c r="C2144" s="32"/>
      <c r="D2144" s="1"/>
      <c r="E2144" s="32"/>
      <c r="F2144" s="1"/>
    </row>
    <row r="2145" spans="1:6" ht="11.25">
      <c r="A2145" s="7">
        <v>78</v>
      </c>
      <c r="B2145" s="4" t="s">
        <v>297</v>
      </c>
      <c r="C2145" s="32"/>
      <c r="D2145" s="1"/>
      <c r="E2145" s="32"/>
      <c r="F2145" s="1"/>
    </row>
    <row r="2146" spans="1:6" ht="11.25">
      <c r="A2146" s="7">
        <v>789</v>
      </c>
      <c r="B2146" s="4" t="s">
        <v>386</v>
      </c>
      <c r="C2146" s="32">
        <v>0</v>
      </c>
      <c r="D2146" s="1"/>
      <c r="E2146" s="32">
        <v>0</v>
      </c>
      <c r="F2146" s="1"/>
    </row>
    <row r="2147" spans="3:6" ht="11.25">
      <c r="C2147" s="32"/>
      <c r="D2147" s="1"/>
      <c r="E2147" s="32"/>
      <c r="F2147" s="1"/>
    </row>
    <row r="2148" spans="2:6" ht="11.25">
      <c r="B2148" s="5" t="s">
        <v>232</v>
      </c>
      <c r="C2148" s="33"/>
      <c r="D2148" s="31">
        <f>SUM(C2128:C2146)</f>
        <v>0</v>
      </c>
      <c r="E2148" s="33"/>
      <c r="F2148" s="31">
        <v>0</v>
      </c>
    </row>
    <row r="2149" spans="5:6" ht="11.25">
      <c r="E2149" s="32"/>
      <c r="F2149" s="1"/>
    </row>
    <row r="2150" spans="2:6" ht="11.25">
      <c r="B2150" s="5" t="s">
        <v>90</v>
      </c>
      <c r="C2150" s="5"/>
      <c r="D2150" s="31">
        <f>+D2148+D2123+D2083+D2069</f>
        <v>8246257.94</v>
      </c>
      <c r="E2150" s="33"/>
      <c r="F2150" s="31">
        <v>4475291.22</v>
      </c>
    </row>
    <row r="2151" spans="5:6" ht="11.25">
      <c r="E2151" s="32"/>
      <c r="F2151" s="1"/>
    </row>
    <row r="2152" spans="1:6" ht="11.25">
      <c r="A2152" s="6" t="s">
        <v>12</v>
      </c>
      <c r="E2152" s="32"/>
      <c r="F2152" s="1"/>
    </row>
    <row r="2153" spans="1:6" ht="11.25">
      <c r="A2153" s="6"/>
      <c r="E2153" s="32"/>
      <c r="F2153" s="1"/>
    </row>
    <row r="2154" spans="5:6" ht="11.25">
      <c r="E2154" s="32"/>
      <c r="F2154" s="1"/>
    </row>
    <row r="2155" spans="1:6" ht="11.25">
      <c r="A2155" s="6" t="s">
        <v>245</v>
      </c>
      <c r="E2155" s="32"/>
      <c r="F2155" s="1"/>
    </row>
    <row r="2156" spans="5:6" ht="11.25">
      <c r="E2156" s="32"/>
      <c r="F2156" s="1"/>
    </row>
    <row r="2157" spans="1:6" ht="11.25">
      <c r="A2157" s="7">
        <v>20</v>
      </c>
      <c r="B2157" s="4" t="s">
        <v>146</v>
      </c>
      <c r="E2157" s="32"/>
      <c r="F2157" s="1"/>
    </row>
    <row r="2158" spans="1:6" ht="11.25">
      <c r="A2158" s="7">
        <v>200</v>
      </c>
      <c r="B2158" s="4" t="s">
        <v>387</v>
      </c>
      <c r="C2158" s="32">
        <v>0</v>
      </c>
      <c r="D2158" s="1"/>
      <c r="E2158" s="32">
        <v>0</v>
      </c>
      <c r="F2158" s="1"/>
    </row>
    <row r="2159" spans="1:6" ht="11.25">
      <c r="A2159" s="7">
        <v>202</v>
      </c>
      <c r="B2159" s="4" t="s">
        <v>388</v>
      </c>
      <c r="C2159" s="32">
        <v>0</v>
      </c>
      <c r="D2159" s="1"/>
      <c r="E2159" s="32">
        <v>0</v>
      </c>
      <c r="F2159" s="1"/>
    </row>
    <row r="2160" spans="1:6" ht="11.25">
      <c r="A2160" s="7">
        <v>203</v>
      </c>
      <c r="B2160" s="4" t="s">
        <v>389</v>
      </c>
      <c r="C2160" s="32">
        <v>0</v>
      </c>
      <c r="D2160" s="1"/>
      <c r="E2160" s="32">
        <v>0</v>
      </c>
      <c r="F2160" s="1"/>
    </row>
    <row r="2161" spans="1:6" ht="11.25">
      <c r="A2161" s="7">
        <v>204</v>
      </c>
      <c r="B2161" s="4" t="s">
        <v>390</v>
      </c>
      <c r="C2161" s="32">
        <v>0</v>
      </c>
      <c r="D2161" s="1"/>
      <c r="E2161" s="32">
        <v>0</v>
      </c>
      <c r="F2161" s="1"/>
    </row>
    <row r="2162" spans="1:6" ht="11.25">
      <c r="A2162" s="7">
        <v>205</v>
      </c>
      <c r="B2162" s="4" t="s">
        <v>391</v>
      </c>
      <c r="C2162" s="32">
        <v>0</v>
      </c>
      <c r="D2162" s="1"/>
      <c r="E2162" s="32">
        <v>0</v>
      </c>
      <c r="F2162" s="1"/>
    </row>
    <row r="2163" spans="1:6" ht="11.25">
      <c r="A2163" s="7">
        <v>206</v>
      </c>
      <c r="B2163" s="4" t="s">
        <v>392</v>
      </c>
      <c r="C2163" s="32">
        <v>0</v>
      </c>
      <c r="D2163" s="1"/>
      <c r="E2163" s="32">
        <v>0</v>
      </c>
      <c r="F2163" s="1"/>
    </row>
    <row r="2164" spans="1:6" ht="11.25">
      <c r="A2164" s="7">
        <v>208</v>
      </c>
      <c r="B2164" s="4" t="s">
        <v>393</v>
      </c>
      <c r="C2164" s="32">
        <v>0</v>
      </c>
      <c r="D2164" s="1"/>
      <c r="E2164" s="32">
        <v>0</v>
      </c>
      <c r="F2164" s="1"/>
    </row>
    <row r="2165" spans="1:6" ht="11.25">
      <c r="A2165" s="7">
        <v>209</v>
      </c>
      <c r="B2165" s="4" t="s">
        <v>96</v>
      </c>
      <c r="C2165" s="32">
        <v>0</v>
      </c>
      <c r="D2165" s="1"/>
      <c r="E2165" s="32">
        <v>0</v>
      </c>
      <c r="F2165" s="1"/>
    </row>
    <row r="2166" spans="1:6" ht="11.25">
      <c r="A2166" s="7"/>
      <c r="C2166" s="32"/>
      <c r="D2166" s="1"/>
      <c r="E2166" s="32"/>
      <c r="F2166" s="1"/>
    </row>
    <row r="2167" spans="1:6" ht="11.25">
      <c r="A2167" s="7">
        <v>21</v>
      </c>
      <c r="B2167" s="4" t="s">
        <v>249</v>
      </c>
      <c r="C2167" s="32"/>
      <c r="D2167" s="1"/>
      <c r="E2167" s="32"/>
      <c r="F2167" s="1"/>
    </row>
    <row r="2168" spans="1:6" ht="11.25">
      <c r="A2168" s="7">
        <v>210</v>
      </c>
      <c r="B2168" s="4" t="s">
        <v>394</v>
      </c>
      <c r="C2168" s="32">
        <v>0</v>
      </c>
      <c r="D2168" s="1"/>
      <c r="E2168" s="32">
        <v>0</v>
      </c>
      <c r="F2168" s="1"/>
    </row>
    <row r="2169" spans="1:6" ht="11.25">
      <c r="A2169" s="7">
        <v>212</v>
      </c>
      <c r="B2169" s="4" t="s">
        <v>395</v>
      </c>
      <c r="C2169" s="32">
        <v>0</v>
      </c>
      <c r="D2169" s="1"/>
      <c r="E2169" s="32">
        <v>0</v>
      </c>
      <c r="F2169" s="1"/>
    </row>
    <row r="2170" spans="1:6" ht="11.25">
      <c r="A2170" s="7">
        <v>213</v>
      </c>
      <c r="B2170" s="4" t="s">
        <v>396</v>
      </c>
      <c r="C2170" s="32">
        <v>0</v>
      </c>
      <c r="D2170" s="1"/>
      <c r="E2170" s="32">
        <v>0</v>
      </c>
      <c r="F2170" s="1"/>
    </row>
    <row r="2171" spans="1:6" ht="11.25">
      <c r="A2171" s="7">
        <v>214</v>
      </c>
      <c r="B2171" s="4" t="s">
        <v>397</v>
      </c>
      <c r="C2171" s="32">
        <v>0</v>
      </c>
      <c r="D2171" s="1"/>
      <c r="E2171" s="32">
        <v>0</v>
      </c>
      <c r="F2171" s="1"/>
    </row>
    <row r="2172" spans="1:6" ht="11.25">
      <c r="A2172" s="7">
        <v>215</v>
      </c>
      <c r="B2172" s="4" t="s">
        <v>398</v>
      </c>
      <c r="C2172" s="32">
        <v>0</v>
      </c>
      <c r="D2172" s="1"/>
      <c r="E2172" s="32">
        <v>0</v>
      </c>
      <c r="F2172" s="1"/>
    </row>
    <row r="2173" spans="1:6" ht="11.25">
      <c r="A2173" s="7">
        <v>216</v>
      </c>
      <c r="B2173" s="4" t="s">
        <v>399</v>
      </c>
      <c r="C2173" s="32">
        <v>0</v>
      </c>
      <c r="D2173" s="1"/>
      <c r="E2173" s="32">
        <v>0</v>
      </c>
      <c r="F2173" s="1"/>
    </row>
    <row r="2174" spans="1:6" ht="11.25">
      <c r="A2174" s="7">
        <v>219</v>
      </c>
      <c r="B2174" s="4" t="s">
        <v>400</v>
      </c>
      <c r="C2174" s="32">
        <v>0</v>
      </c>
      <c r="D2174" s="1"/>
      <c r="E2174" s="32">
        <v>0</v>
      </c>
      <c r="F2174" s="1"/>
    </row>
    <row r="2175" spans="3:6" ht="11.25">
      <c r="C2175" s="32"/>
      <c r="D2175" s="1"/>
      <c r="E2175" s="32"/>
      <c r="F2175" s="1"/>
    </row>
    <row r="2176" spans="1:6" ht="11.25">
      <c r="A2176" s="7">
        <v>22</v>
      </c>
      <c r="B2176" s="4" t="s">
        <v>250</v>
      </c>
      <c r="C2176" s="32"/>
      <c r="D2176" s="1"/>
      <c r="E2176" s="32"/>
      <c r="F2176" s="1"/>
    </row>
    <row r="2177" spans="1:6" ht="11.25">
      <c r="A2177" s="7">
        <v>220</v>
      </c>
      <c r="B2177" s="4" t="s">
        <v>251</v>
      </c>
      <c r="C2177" s="32">
        <v>0</v>
      </c>
      <c r="D2177" s="1"/>
      <c r="E2177" s="32">
        <v>0</v>
      </c>
      <c r="F2177" s="1"/>
    </row>
    <row r="2178" spans="1:6" ht="11.25">
      <c r="A2178" s="7" t="s">
        <v>342</v>
      </c>
      <c r="B2178" s="4" t="s">
        <v>345</v>
      </c>
      <c r="C2178" s="32">
        <v>0</v>
      </c>
      <c r="D2178" s="1"/>
      <c r="E2178" s="32">
        <v>0</v>
      </c>
      <c r="F2178" s="1"/>
    </row>
    <row r="2179" spans="1:6" ht="11.25">
      <c r="A2179" s="7" t="s">
        <v>343</v>
      </c>
      <c r="B2179" s="4" t="s">
        <v>346</v>
      </c>
      <c r="C2179" s="32">
        <v>0</v>
      </c>
      <c r="D2179" s="1"/>
      <c r="E2179" s="32">
        <v>0</v>
      </c>
      <c r="F2179" s="1"/>
    </row>
    <row r="2180" spans="1:6" ht="11.25">
      <c r="A2180" s="7" t="s">
        <v>252</v>
      </c>
      <c r="B2180" s="4" t="s">
        <v>347</v>
      </c>
      <c r="C2180" s="32">
        <v>0</v>
      </c>
      <c r="D2180" s="1"/>
      <c r="E2180" s="32">
        <v>0</v>
      </c>
      <c r="F2180" s="1"/>
    </row>
    <row r="2181" spans="1:6" ht="11.25">
      <c r="A2181" s="7">
        <v>221</v>
      </c>
      <c r="B2181" s="4" t="s">
        <v>253</v>
      </c>
      <c r="C2181" s="32"/>
      <c r="D2181" s="1"/>
      <c r="E2181" s="32"/>
      <c r="F2181" s="1"/>
    </row>
    <row r="2182" spans="1:8" ht="11.25">
      <c r="A2182" s="7" t="s">
        <v>36</v>
      </c>
      <c r="B2182" s="4" t="s">
        <v>350</v>
      </c>
      <c r="C2182" s="32">
        <f>'[1]Pre2020'!$C$334</f>
        <v>487435.6258</v>
      </c>
      <c r="D2182" s="1"/>
      <c r="E2182" s="32">
        <v>443553.3006</v>
      </c>
      <c r="F2182" s="1"/>
      <c r="H2182" s="4" t="s">
        <v>513</v>
      </c>
    </row>
    <row r="2183" spans="1:6" ht="11.25">
      <c r="A2183" s="7" t="s">
        <v>254</v>
      </c>
      <c r="B2183" s="4" t="s">
        <v>351</v>
      </c>
      <c r="C2183" s="32">
        <f>'[1]Pre2020'!$C$341</f>
        <v>1</v>
      </c>
      <c r="D2183" s="1"/>
      <c r="E2183" s="32">
        <v>1</v>
      </c>
      <c r="F2183" s="1"/>
    </row>
    <row r="2184" spans="1:6" ht="11.25">
      <c r="A2184" s="7" t="s">
        <v>255</v>
      </c>
      <c r="B2184" s="4" t="s">
        <v>372</v>
      </c>
      <c r="C2184" s="32">
        <v>0</v>
      </c>
      <c r="D2184" s="1"/>
      <c r="E2184" s="32">
        <v>0</v>
      </c>
      <c r="F2184" s="1"/>
    </row>
    <row r="2185" spans="1:6" ht="11.25">
      <c r="A2185" s="7" t="s">
        <v>97</v>
      </c>
      <c r="B2185" s="4" t="s">
        <v>98</v>
      </c>
      <c r="C2185" s="32">
        <v>0</v>
      </c>
      <c r="D2185" s="1"/>
      <c r="E2185" s="32">
        <v>0</v>
      </c>
      <c r="F2185" s="1"/>
    </row>
    <row r="2186" spans="1:6" ht="11.25">
      <c r="A2186" s="7" t="s">
        <v>256</v>
      </c>
      <c r="B2186" s="4" t="s">
        <v>373</v>
      </c>
      <c r="C2186" s="32">
        <v>0</v>
      </c>
      <c r="D2186" s="1"/>
      <c r="E2186" s="32">
        <v>0</v>
      </c>
      <c r="F2186" s="1"/>
    </row>
    <row r="2187" spans="1:6" ht="11.25">
      <c r="A2187" s="7" t="s">
        <v>348</v>
      </c>
      <c r="B2187" s="4" t="s">
        <v>99</v>
      </c>
      <c r="C2187" s="32">
        <v>0</v>
      </c>
      <c r="D2187" s="1"/>
      <c r="E2187" s="32">
        <v>0</v>
      </c>
      <c r="F2187" s="1"/>
    </row>
    <row r="2188" spans="1:6" ht="11.25">
      <c r="A2188" s="7" t="s">
        <v>356</v>
      </c>
      <c r="B2188" s="4" t="s">
        <v>357</v>
      </c>
      <c r="C2188" s="32">
        <v>0</v>
      </c>
      <c r="D2188" s="1"/>
      <c r="E2188" s="32">
        <v>0</v>
      </c>
      <c r="F2188" s="1"/>
    </row>
    <row r="2189" spans="1:6" ht="11.25">
      <c r="A2189" s="7" t="s">
        <v>349</v>
      </c>
      <c r="B2189" s="4" t="s">
        <v>374</v>
      </c>
      <c r="C2189" s="32">
        <v>0</v>
      </c>
      <c r="D2189" s="1"/>
      <c r="E2189" s="32">
        <v>0</v>
      </c>
      <c r="F2189" s="1"/>
    </row>
    <row r="2190" spans="1:6" ht="11.25">
      <c r="A2190" s="7">
        <v>222</v>
      </c>
      <c r="B2190" s="4" t="s">
        <v>257</v>
      </c>
      <c r="C2190" s="32"/>
      <c r="D2190" s="1"/>
      <c r="E2190" s="32"/>
      <c r="F2190" s="1"/>
    </row>
    <row r="2191" spans="1:6" ht="11.25">
      <c r="A2191" s="7" t="s">
        <v>401</v>
      </c>
      <c r="B2191" s="4" t="s">
        <v>100</v>
      </c>
      <c r="C2191" s="32">
        <f>'[1]Pre2020'!$C$344</f>
        <v>16800</v>
      </c>
      <c r="D2191" s="1"/>
      <c r="E2191" s="32">
        <v>2400</v>
      </c>
      <c r="F2191" s="1"/>
    </row>
    <row r="2192" spans="1:6" ht="11.25">
      <c r="A2192" s="7" t="s">
        <v>183</v>
      </c>
      <c r="B2192" s="4" t="s">
        <v>258</v>
      </c>
      <c r="C2192" s="32">
        <v>0</v>
      </c>
      <c r="D2192" s="1"/>
      <c r="E2192" s="32">
        <v>0</v>
      </c>
      <c r="F2192" s="1"/>
    </row>
    <row r="2193" spans="1:6" ht="11.25">
      <c r="A2193" s="7" t="s">
        <v>184</v>
      </c>
      <c r="B2193" s="4" t="s">
        <v>259</v>
      </c>
      <c r="C2193" s="32">
        <v>0</v>
      </c>
      <c r="D2193" s="1"/>
      <c r="E2193" s="32">
        <v>0</v>
      </c>
      <c r="F2193" s="1"/>
    </row>
    <row r="2194" spans="1:6" ht="11.25">
      <c r="A2194" s="7">
        <v>225</v>
      </c>
      <c r="B2194" s="4" t="s">
        <v>260</v>
      </c>
      <c r="C2194" s="32"/>
      <c r="D2194" s="1"/>
      <c r="E2194" s="32"/>
      <c r="F2194" s="1"/>
    </row>
    <row r="2195" spans="1:6" ht="11.25">
      <c r="A2195" s="7" t="s">
        <v>101</v>
      </c>
      <c r="B2195" s="4" t="s">
        <v>106</v>
      </c>
      <c r="C2195" s="32">
        <v>0</v>
      </c>
      <c r="D2195" s="1"/>
      <c r="E2195" s="32">
        <v>0</v>
      </c>
      <c r="F2195" s="1"/>
    </row>
    <row r="2196" spans="1:6" ht="11.25">
      <c r="A2196" s="7" t="s">
        <v>102</v>
      </c>
      <c r="B2196" s="4" t="s">
        <v>103</v>
      </c>
      <c r="C2196" s="32">
        <v>0</v>
      </c>
      <c r="D2196" s="1"/>
      <c r="E2196" s="32">
        <v>0</v>
      </c>
      <c r="F2196" s="1"/>
    </row>
    <row r="2197" spans="1:6" ht="11.25">
      <c r="A2197" s="7" t="s">
        <v>104</v>
      </c>
      <c r="B2197" s="4" t="s">
        <v>105</v>
      </c>
      <c r="C2197" s="32">
        <v>0</v>
      </c>
      <c r="D2197" s="1"/>
      <c r="E2197" s="32">
        <v>0</v>
      </c>
      <c r="F2197" s="1"/>
    </row>
    <row r="2198" spans="1:6" ht="11.25">
      <c r="A2198" s="7" t="s">
        <v>94</v>
      </c>
      <c r="B2198" s="4" t="s">
        <v>362</v>
      </c>
      <c r="C2198" s="32">
        <v>0</v>
      </c>
      <c r="D2198" s="1"/>
      <c r="E2198" s="32">
        <v>0</v>
      </c>
      <c r="F2198" s="1"/>
    </row>
    <row r="2199" spans="1:6" ht="11.25">
      <c r="A2199" s="7">
        <v>227</v>
      </c>
      <c r="B2199" s="4" t="s">
        <v>107</v>
      </c>
      <c r="C2199" s="32"/>
      <c r="D2199" s="1"/>
      <c r="E2199" s="32"/>
      <c r="F2199" s="1"/>
    </row>
    <row r="2200" spans="1:6" ht="11.25">
      <c r="A2200" s="7" t="s">
        <v>110</v>
      </c>
      <c r="B2200" s="4" t="s">
        <v>111</v>
      </c>
      <c r="C2200" s="32">
        <v>0</v>
      </c>
      <c r="D2200" s="1"/>
      <c r="E2200" s="32">
        <v>0</v>
      </c>
      <c r="F2200" s="1"/>
    </row>
    <row r="2201" spans="1:6" ht="11.25">
      <c r="A2201" s="7" t="s">
        <v>112</v>
      </c>
      <c r="B2201" s="4" t="s">
        <v>113</v>
      </c>
      <c r="C2201" s="32">
        <v>0</v>
      </c>
      <c r="D2201" s="1"/>
      <c r="E2201" s="32">
        <v>0</v>
      </c>
      <c r="F2201" s="1"/>
    </row>
    <row r="2202" spans="1:6" ht="11.25">
      <c r="A2202" s="7" t="s">
        <v>114</v>
      </c>
      <c r="B2202" s="4" t="s">
        <v>115</v>
      </c>
      <c r="C2202" s="32">
        <v>0</v>
      </c>
      <c r="D2202" s="1"/>
      <c r="E2202" s="32">
        <v>0</v>
      </c>
      <c r="F2202" s="1"/>
    </row>
    <row r="2203" spans="1:6" ht="11.25">
      <c r="A2203" s="7" t="s">
        <v>108</v>
      </c>
      <c r="B2203" s="4" t="s">
        <v>109</v>
      </c>
      <c r="C2203" s="32">
        <f>'[1]Pre2020'!$C$346+'[1]Pre2020'!$C$349</f>
        <v>748163.7</v>
      </c>
      <c r="D2203" s="1"/>
      <c r="E2203" s="32">
        <v>591980.64</v>
      </c>
      <c r="F2203" s="1"/>
    </row>
    <row r="2204" spans="3:6" ht="11.25">
      <c r="C2204" s="32"/>
      <c r="D2204" s="1"/>
      <c r="E2204" s="32"/>
      <c r="F2204" s="1"/>
    </row>
    <row r="2205" spans="2:6" ht="11.25">
      <c r="B2205" s="5" t="s">
        <v>266</v>
      </c>
      <c r="C2205" s="32"/>
      <c r="D2205" s="13">
        <f>SUM(C2158:C2203)</f>
        <v>1252400.3258</v>
      </c>
      <c r="E2205" s="32"/>
      <c r="F2205" s="13">
        <v>1037934.9406000001</v>
      </c>
    </row>
    <row r="2206" spans="5:6" ht="11.25">
      <c r="E2206" s="32"/>
      <c r="F2206" s="1"/>
    </row>
    <row r="2207" spans="1:6" ht="11.25">
      <c r="A2207" s="6" t="s">
        <v>268</v>
      </c>
      <c r="B2207" s="6"/>
      <c r="C2207" s="6"/>
      <c r="D2207" s="6"/>
      <c r="E2207" s="32"/>
      <c r="F2207" s="1"/>
    </row>
    <row r="2208" spans="5:6" ht="11.25">
      <c r="E2208" s="32"/>
      <c r="F2208" s="1"/>
    </row>
    <row r="2209" spans="1:6" ht="11.25">
      <c r="A2209" s="7">
        <v>44</v>
      </c>
      <c r="B2209" s="4" t="s">
        <v>38</v>
      </c>
      <c r="E2209" s="32"/>
      <c r="F2209" s="1"/>
    </row>
    <row r="2210" spans="1:6" ht="11.25">
      <c r="A2210" s="7">
        <v>443</v>
      </c>
      <c r="B2210" s="4" t="s">
        <v>44</v>
      </c>
      <c r="C2210" s="32">
        <v>0</v>
      </c>
      <c r="D2210" s="1"/>
      <c r="E2210" s="32">
        <v>0</v>
      </c>
      <c r="F2210" s="1"/>
    </row>
    <row r="2211" spans="3:6" ht="11.25">
      <c r="C2211" s="32"/>
      <c r="D2211" s="1"/>
      <c r="E2211" s="32"/>
      <c r="F2211" s="1"/>
    </row>
    <row r="2212" spans="1:6" ht="11.25">
      <c r="A2212" s="7">
        <v>46</v>
      </c>
      <c r="B2212" s="4" t="s">
        <v>269</v>
      </c>
      <c r="C2212" s="32"/>
      <c r="D2212" s="1"/>
      <c r="E2212" s="32"/>
      <c r="F2212" s="1"/>
    </row>
    <row r="2213" spans="1:6" ht="11.25">
      <c r="A2213" s="7">
        <v>462</v>
      </c>
      <c r="B2213" s="4" t="s">
        <v>270</v>
      </c>
      <c r="C2213" s="32">
        <v>0</v>
      </c>
      <c r="D2213" s="1"/>
      <c r="E2213" s="32">
        <v>0</v>
      </c>
      <c r="F2213" s="1"/>
    </row>
    <row r="2214" spans="3:6" ht="11.25">
      <c r="C2214" s="32"/>
      <c r="D2214" s="1"/>
      <c r="E2214" s="32"/>
      <c r="F2214" s="1"/>
    </row>
    <row r="2215" spans="1:6" ht="11.25">
      <c r="A2215" s="7">
        <v>48</v>
      </c>
      <c r="B2215" s="4" t="s">
        <v>271</v>
      </c>
      <c r="C2215" s="32"/>
      <c r="D2215" s="1"/>
      <c r="E2215" s="32"/>
      <c r="F2215" s="1"/>
    </row>
    <row r="2216" spans="1:6" ht="11.25">
      <c r="A2216" s="7">
        <v>482</v>
      </c>
      <c r="B2216" s="4" t="s">
        <v>376</v>
      </c>
      <c r="C2216" s="32">
        <v>0</v>
      </c>
      <c r="D2216" s="1"/>
      <c r="E2216" s="32">
        <v>0</v>
      </c>
      <c r="F2216" s="1"/>
    </row>
    <row r="2217" spans="1:6" ht="11.25">
      <c r="A2217" s="7">
        <v>489</v>
      </c>
      <c r="B2217" s="4" t="s">
        <v>219</v>
      </c>
      <c r="C2217" s="32">
        <v>0</v>
      </c>
      <c r="D2217" s="1"/>
      <c r="E2217" s="32">
        <v>0</v>
      </c>
      <c r="F2217" s="1"/>
    </row>
    <row r="2218" spans="3:6" ht="11.25">
      <c r="C2218" s="32"/>
      <c r="D2218" s="1"/>
      <c r="E2218" s="32"/>
      <c r="F2218" s="1"/>
    </row>
    <row r="2219" spans="2:6" ht="11.25">
      <c r="B2219" s="5" t="s">
        <v>225</v>
      </c>
      <c r="C2219" s="33"/>
      <c r="D2219" s="31">
        <f>SUM(C2210:C2217)</f>
        <v>0</v>
      </c>
      <c r="E2219" s="33"/>
      <c r="F2219" s="31">
        <v>0</v>
      </c>
    </row>
    <row r="2220" spans="5:6" ht="11.25">
      <c r="E2220" s="32"/>
      <c r="F2220" s="1"/>
    </row>
    <row r="2221" spans="1:6" ht="11.25">
      <c r="A2221" s="6" t="s">
        <v>272</v>
      </c>
      <c r="B2221" s="6"/>
      <c r="C2221" s="6"/>
      <c r="D2221" s="6"/>
      <c r="E2221" s="32"/>
      <c r="F2221" s="1"/>
    </row>
    <row r="2222" spans="5:6" ht="11.25">
      <c r="E2222" s="32"/>
      <c r="F2222" s="1"/>
    </row>
    <row r="2223" spans="1:6" ht="11.25">
      <c r="A2223" s="7">
        <v>60</v>
      </c>
      <c r="B2223" s="4" t="s">
        <v>303</v>
      </c>
      <c r="E2223" s="32"/>
      <c r="F2223" s="1"/>
    </row>
    <row r="2224" spans="1:6" ht="11.25">
      <c r="A2224" s="7">
        <v>600</v>
      </c>
      <c r="B2224" s="4" t="s">
        <v>377</v>
      </c>
      <c r="C2224" s="32">
        <f>'[3]PARTIDAS PRG'!$D284</f>
        <v>0</v>
      </c>
      <c r="E2224" s="32">
        <v>0</v>
      </c>
      <c r="F2224" s="1"/>
    </row>
    <row r="2225" spans="1:6" ht="11.25">
      <c r="A2225" s="7">
        <v>609</v>
      </c>
      <c r="B2225" s="4" t="s">
        <v>378</v>
      </c>
      <c r="C2225" s="32">
        <f>'[3]PARTIDAS PRG'!$D285</f>
        <v>0</v>
      </c>
      <c r="E2225" s="32">
        <v>0</v>
      </c>
      <c r="F2225" s="1"/>
    </row>
    <row r="2226" spans="1:6" ht="11.25">
      <c r="A2226" s="7"/>
      <c r="C2226" s="32"/>
      <c r="E2226" s="32"/>
      <c r="F2226" s="1"/>
    </row>
    <row r="2227" spans="1:6" ht="11.25">
      <c r="A2227" s="7">
        <v>61</v>
      </c>
      <c r="B2227" s="4" t="s">
        <v>380</v>
      </c>
      <c r="C2227" s="32"/>
      <c r="E2227" s="32"/>
      <c r="F2227" s="1"/>
    </row>
    <row r="2228" spans="1:6" ht="11.25">
      <c r="A2228" s="7">
        <v>610</v>
      </c>
      <c r="B2228" s="4" t="s">
        <v>377</v>
      </c>
      <c r="C2228" s="32">
        <f>'[3]PARTIDAS PRG'!$D286</f>
        <v>0</v>
      </c>
      <c r="E2228" s="32">
        <v>0</v>
      </c>
      <c r="F2228" s="1"/>
    </row>
    <row r="2229" spans="1:6" ht="11.25">
      <c r="A2229" s="7">
        <v>619</v>
      </c>
      <c r="B2229" s="4" t="s">
        <v>379</v>
      </c>
      <c r="C2229" s="32">
        <f>'[3]PARTIDAS PRG'!$D287</f>
        <v>0</v>
      </c>
      <c r="E2229" s="32">
        <v>0</v>
      </c>
      <c r="F2229" s="1"/>
    </row>
    <row r="2230" spans="1:6" ht="11.25">
      <c r="A2230" s="7"/>
      <c r="C2230" s="32"/>
      <c r="E2230" s="32"/>
      <c r="F2230" s="1"/>
    </row>
    <row r="2231" spans="1:6" ht="11.25">
      <c r="A2231" s="7">
        <v>62</v>
      </c>
      <c r="B2231" s="4" t="s">
        <v>304</v>
      </c>
      <c r="C2231" s="32"/>
      <c r="E2231" s="32"/>
      <c r="F2231" s="1"/>
    </row>
    <row r="2232" spans="1:6" ht="11.25">
      <c r="A2232" s="7">
        <v>621</v>
      </c>
      <c r="B2232" s="4" t="s">
        <v>273</v>
      </c>
      <c r="C2232" s="32">
        <f>'[3]PARTIDAS PRG'!$D288</f>
        <v>0</v>
      </c>
      <c r="E2232" s="32">
        <v>0</v>
      </c>
      <c r="F2232" s="1"/>
    </row>
    <row r="2233" spans="1:6" ht="11.25">
      <c r="A2233" s="7">
        <v>622</v>
      </c>
      <c r="B2233" s="4" t="s">
        <v>246</v>
      </c>
      <c r="C2233" s="32">
        <f>'[3]PARTIDAS PRG'!$D289</f>
        <v>110804.23999999999</v>
      </c>
      <c r="E2233" s="32">
        <v>126000</v>
      </c>
      <c r="F2233" s="1"/>
    </row>
    <row r="2234" spans="1:6" ht="11.25">
      <c r="A2234" s="7">
        <v>623</v>
      </c>
      <c r="B2234" s="4" t="s">
        <v>41</v>
      </c>
      <c r="C2234" s="32">
        <f>'[3]PARTIDAS PRG'!$D290</f>
        <v>0</v>
      </c>
      <c r="E2234" s="32">
        <v>0</v>
      </c>
      <c r="F2234" s="1"/>
    </row>
    <row r="2235" spans="1:6" ht="11.25">
      <c r="A2235" s="7">
        <v>624</v>
      </c>
      <c r="B2235" s="4" t="s">
        <v>247</v>
      </c>
      <c r="C2235" s="32">
        <f>'[3]PARTIDAS PRG'!$D291</f>
        <v>0</v>
      </c>
      <c r="E2235" s="32">
        <v>0</v>
      </c>
      <c r="F2235" s="1"/>
    </row>
    <row r="2236" spans="1:6" ht="11.25">
      <c r="A2236" s="7">
        <v>625</v>
      </c>
      <c r="B2236" s="4" t="s">
        <v>39</v>
      </c>
      <c r="C2236" s="32">
        <f>'[3]PARTIDAS PRG'!$D292</f>
        <v>0</v>
      </c>
      <c r="E2236" s="32">
        <v>0</v>
      </c>
      <c r="F2236" s="1"/>
    </row>
    <row r="2237" spans="1:6" ht="11.25">
      <c r="A2237" s="7">
        <v>626</v>
      </c>
      <c r="B2237" s="4" t="s">
        <v>248</v>
      </c>
      <c r="C2237" s="32">
        <f>'[3]PARTIDAS PRG'!$D293</f>
        <v>0</v>
      </c>
      <c r="E2237" s="32">
        <v>0</v>
      </c>
      <c r="F2237" s="1"/>
    </row>
    <row r="2238" spans="1:6" ht="11.25">
      <c r="A2238" s="7">
        <v>627</v>
      </c>
      <c r="B2238" s="4" t="s">
        <v>274</v>
      </c>
      <c r="C2238" s="32">
        <f>'[3]PARTIDAS PRG'!$D294</f>
        <v>0</v>
      </c>
      <c r="E2238" s="32">
        <v>0</v>
      </c>
      <c r="F2238" s="1"/>
    </row>
    <row r="2239" spans="1:6" ht="11.25">
      <c r="A2239" s="7">
        <v>629</v>
      </c>
      <c r="B2239" s="4" t="s">
        <v>40</v>
      </c>
      <c r="C2239" s="32">
        <f>'[3]PARTIDAS PRG'!$D295</f>
        <v>0</v>
      </c>
      <c r="E2239" s="32">
        <v>0</v>
      </c>
      <c r="F2239" s="1"/>
    </row>
    <row r="2240" spans="1:6" ht="11.25">
      <c r="A2240" s="7"/>
      <c r="C2240" s="32"/>
      <c r="E2240" s="32"/>
      <c r="F2240" s="1"/>
    </row>
    <row r="2241" spans="1:6" ht="11.25">
      <c r="A2241" s="7">
        <v>63</v>
      </c>
      <c r="B2241" s="4" t="s">
        <v>275</v>
      </c>
      <c r="C2241" s="32"/>
      <c r="E2241" s="32"/>
      <c r="F2241" s="1"/>
    </row>
    <row r="2242" spans="1:6" ht="11.25">
      <c r="A2242" s="7">
        <v>631</v>
      </c>
      <c r="B2242" s="4" t="s">
        <v>273</v>
      </c>
      <c r="C2242" s="32">
        <f>'[3]PARTIDAS PRG'!$D296</f>
        <v>0</v>
      </c>
      <c r="E2242" s="32">
        <v>0</v>
      </c>
      <c r="F2242" s="1"/>
    </row>
    <row r="2243" spans="1:6" ht="11.25">
      <c r="A2243" s="7">
        <v>632</v>
      </c>
      <c r="B2243" s="4" t="s">
        <v>246</v>
      </c>
      <c r="C2243" s="32">
        <f>'[3]PARTIDAS PRG'!$D297</f>
        <v>0</v>
      </c>
      <c r="E2243" s="32">
        <v>0</v>
      </c>
      <c r="F2243" s="1"/>
    </row>
    <row r="2244" spans="1:6" ht="11.25">
      <c r="A2244" s="7">
        <v>633</v>
      </c>
      <c r="B2244" s="4" t="s">
        <v>41</v>
      </c>
      <c r="C2244" s="32">
        <f>'[3]PARTIDAS PRG'!$D298</f>
        <v>0</v>
      </c>
      <c r="E2244" s="32">
        <v>0</v>
      </c>
      <c r="F2244" s="1"/>
    </row>
    <row r="2245" spans="1:6" ht="11.25">
      <c r="A2245" s="7">
        <v>634</v>
      </c>
      <c r="B2245" s="4" t="s">
        <v>247</v>
      </c>
      <c r="C2245" s="32">
        <f>'[3]PARTIDAS PRG'!$D299</f>
        <v>0</v>
      </c>
      <c r="E2245" s="32">
        <v>0</v>
      </c>
      <c r="F2245" s="1"/>
    </row>
    <row r="2246" spans="1:6" ht="11.25">
      <c r="A2246" s="7">
        <v>635</v>
      </c>
      <c r="B2246" s="4" t="s">
        <v>39</v>
      </c>
      <c r="C2246" s="32">
        <f>'[3]PARTIDAS PRG'!$D300</f>
        <v>0</v>
      </c>
      <c r="E2246" s="32">
        <v>0</v>
      </c>
      <c r="F2246" s="1"/>
    </row>
    <row r="2247" spans="1:6" ht="11.25">
      <c r="A2247" s="7">
        <v>636</v>
      </c>
      <c r="B2247" s="4" t="s">
        <v>248</v>
      </c>
      <c r="C2247" s="32">
        <f>'[3]PARTIDAS PRG'!$D301</f>
        <v>0</v>
      </c>
      <c r="E2247" s="32">
        <v>0</v>
      </c>
      <c r="F2247" s="1"/>
    </row>
    <row r="2248" spans="1:6" ht="11.25">
      <c r="A2248" s="7">
        <v>637</v>
      </c>
      <c r="B2248" s="4" t="s">
        <v>274</v>
      </c>
      <c r="C2248" s="32">
        <f>'[3]PARTIDAS PRG'!$D302</f>
        <v>0</v>
      </c>
      <c r="E2248" s="32">
        <v>0</v>
      </c>
      <c r="F2248" s="1"/>
    </row>
    <row r="2249" spans="1:6" ht="11.25">
      <c r="A2249" s="7">
        <v>639</v>
      </c>
      <c r="B2249" s="4" t="s">
        <v>42</v>
      </c>
      <c r="C2249" s="32">
        <f>'[3]PARTIDAS PRG'!$D303</f>
        <v>0</v>
      </c>
      <c r="E2249" s="32">
        <v>0</v>
      </c>
      <c r="F2249" s="1"/>
    </row>
    <row r="2250" spans="1:6" ht="11.25">
      <c r="A2250" s="7"/>
      <c r="C2250" s="32"/>
      <c r="E2250" s="32"/>
      <c r="F2250" s="1"/>
    </row>
    <row r="2251" spans="1:6" ht="11.25">
      <c r="A2251" s="7">
        <v>64</v>
      </c>
      <c r="B2251" s="4" t="s">
        <v>381</v>
      </c>
      <c r="C2251" s="32"/>
      <c r="E2251" s="32"/>
      <c r="F2251" s="1"/>
    </row>
    <row r="2252" spans="1:6" ht="11.25">
      <c r="A2252" s="7">
        <v>640</v>
      </c>
      <c r="B2252" s="4" t="s">
        <v>381</v>
      </c>
      <c r="C2252" s="32">
        <f>'[3]PARTIDAS PRG'!$D304</f>
        <v>0</v>
      </c>
      <c r="E2252" s="32">
        <v>0</v>
      </c>
      <c r="F2252" s="1"/>
    </row>
    <row r="2253" spans="1:6" ht="11.25">
      <c r="A2253" s="7">
        <v>641</v>
      </c>
      <c r="B2253" s="4" t="s">
        <v>43</v>
      </c>
      <c r="C2253" s="32">
        <f>'[3]PARTIDAS PRG'!$D305</f>
        <v>0</v>
      </c>
      <c r="E2253" s="32">
        <v>0</v>
      </c>
      <c r="F2253" s="1"/>
    </row>
    <row r="2254" spans="1:6" ht="11.25">
      <c r="A2254" s="7"/>
      <c r="C2254" s="32"/>
      <c r="E2254" s="32"/>
      <c r="F2254" s="1"/>
    </row>
    <row r="2255" spans="1:6" ht="11.25">
      <c r="A2255" s="7">
        <v>65</v>
      </c>
      <c r="B2255" s="4" t="s">
        <v>484</v>
      </c>
      <c r="C2255" s="32"/>
      <c r="E2255" s="32"/>
      <c r="F2255" s="1"/>
    </row>
    <row r="2256" spans="1:6" ht="11.25">
      <c r="A2256" s="7" t="s">
        <v>367</v>
      </c>
      <c r="B2256" s="4" t="s">
        <v>369</v>
      </c>
      <c r="C2256" s="32">
        <f>'[3]PARTIDAS PRG'!$D306</f>
        <v>0</v>
      </c>
      <c r="E2256" s="32">
        <v>0</v>
      </c>
      <c r="F2256" s="1"/>
    </row>
    <row r="2257" spans="1:6" ht="11.25">
      <c r="A2257" s="4" t="s">
        <v>368</v>
      </c>
      <c r="B2257" s="4" t="s">
        <v>370</v>
      </c>
      <c r="C2257" s="32">
        <v>0</v>
      </c>
      <c r="E2257" s="32">
        <v>0</v>
      </c>
      <c r="F2257" s="1"/>
    </row>
    <row r="2258" spans="1:6" ht="11.25">
      <c r="A2258" s="7"/>
      <c r="E2258" s="32"/>
      <c r="F2258" s="1"/>
    </row>
    <row r="2259" spans="2:6" ht="11.25">
      <c r="B2259" s="5" t="s">
        <v>276</v>
      </c>
      <c r="C2259" s="5"/>
      <c r="D2259" s="13">
        <f>SUM(C2224:C2257)</f>
        <v>110804.23999999999</v>
      </c>
      <c r="E2259" s="32"/>
      <c r="F2259" s="13">
        <v>126000</v>
      </c>
    </row>
    <row r="2260" spans="5:6" ht="11.25">
      <c r="E2260" s="32"/>
      <c r="F2260" s="1"/>
    </row>
    <row r="2261" spans="1:6" ht="11.25">
      <c r="A2261" s="6" t="s">
        <v>277</v>
      </c>
      <c r="B2261" s="6"/>
      <c r="C2261" s="6"/>
      <c r="D2261" s="6"/>
      <c r="E2261" s="32"/>
      <c r="F2261" s="1"/>
    </row>
    <row r="2262" ht="11.25">
      <c r="E2262" s="4"/>
    </row>
    <row r="2263" spans="1:5" ht="11.25">
      <c r="A2263" s="7">
        <v>70</v>
      </c>
      <c r="B2263" s="4" t="s">
        <v>305</v>
      </c>
      <c r="E2263" s="4"/>
    </row>
    <row r="2264" spans="1:6" ht="11.25">
      <c r="A2264" s="7">
        <v>700</v>
      </c>
      <c r="B2264" s="4" t="s">
        <v>305</v>
      </c>
      <c r="C2264" s="32">
        <v>0</v>
      </c>
      <c r="D2264" s="1"/>
      <c r="E2264" s="32">
        <v>0</v>
      </c>
      <c r="F2264" s="1"/>
    </row>
    <row r="2265" spans="1:6" ht="11.25">
      <c r="A2265" s="7"/>
      <c r="C2265" s="32"/>
      <c r="D2265" s="1"/>
      <c r="E2265" s="32"/>
      <c r="F2265" s="1"/>
    </row>
    <row r="2266" spans="1:6" ht="11.25">
      <c r="A2266" s="7">
        <v>73</v>
      </c>
      <c r="B2266" s="4" t="s">
        <v>382</v>
      </c>
      <c r="C2266" s="32"/>
      <c r="D2266" s="1"/>
      <c r="E2266" s="32"/>
      <c r="F2266" s="1"/>
    </row>
    <row r="2267" spans="1:6" ht="11.25">
      <c r="A2267" s="7">
        <v>730</v>
      </c>
      <c r="B2267" s="4" t="s">
        <v>383</v>
      </c>
      <c r="C2267" s="32">
        <v>0</v>
      </c>
      <c r="D2267" s="1"/>
      <c r="E2267" s="32">
        <v>0</v>
      </c>
      <c r="F2267" s="1"/>
    </row>
    <row r="2268" spans="1:6" ht="11.25">
      <c r="A2268" s="7"/>
      <c r="C2268" s="32"/>
      <c r="D2268" s="1"/>
      <c r="E2268" s="32"/>
      <c r="F2268" s="1"/>
    </row>
    <row r="2269" spans="1:6" ht="11.25">
      <c r="A2269" s="7">
        <v>74</v>
      </c>
      <c r="B2269" s="4" t="s">
        <v>44</v>
      </c>
      <c r="C2269" s="32"/>
      <c r="D2269" s="1"/>
      <c r="E2269" s="32"/>
      <c r="F2269" s="1"/>
    </row>
    <row r="2270" spans="1:6" ht="11.25">
      <c r="A2270" s="7">
        <v>740</v>
      </c>
      <c r="B2270" s="4" t="s">
        <v>45</v>
      </c>
      <c r="C2270" s="32">
        <v>0</v>
      </c>
      <c r="D2270" s="1"/>
      <c r="E2270" s="32">
        <v>0</v>
      </c>
      <c r="F2270" s="1"/>
    </row>
    <row r="2271" spans="1:6" ht="11.25">
      <c r="A2271" s="7"/>
      <c r="C2271" s="32"/>
      <c r="D2271" s="1"/>
      <c r="E2271" s="32"/>
      <c r="F2271" s="1"/>
    </row>
    <row r="2272" spans="1:6" ht="11.25">
      <c r="A2272" s="7">
        <v>75</v>
      </c>
      <c r="B2272" s="4" t="s">
        <v>278</v>
      </c>
      <c r="C2272" s="32"/>
      <c r="D2272" s="1"/>
      <c r="E2272" s="32"/>
      <c r="F2272" s="1"/>
    </row>
    <row r="2273" spans="1:6" ht="11.25">
      <c r="A2273" s="7">
        <v>750</v>
      </c>
      <c r="B2273" s="4" t="s">
        <v>46</v>
      </c>
      <c r="C2273" s="32">
        <v>0</v>
      </c>
      <c r="D2273" s="1"/>
      <c r="E2273" s="32">
        <v>0</v>
      </c>
      <c r="F2273" s="1"/>
    </row>
    <row r="2274" spans="1:6" ht="11.25">
      <c r="A2274" s="7"/>
      <c r="C2274" s="32"/>
      <c r="D2274" s="1"/>
      <c r="E2274" s="32"/>
      <c r="F2274" s="1"/>
    </row>
    <row r="2275" spans="1:6" ht="11.25">
      <c r="A2275" s="7">
        <v>76</v>
      </c>
      <c r="B2275" s="4" t="s">
        <v>269</v>
      </c>
      <c r="C2275" s="32"/>
      <c r="D2275" s="1"/>
      <c r="E2275" s="32"/>
      <c r="F2275" s="1"/>
    </row>
    <row r="2276" spans="1:6" ht="11.25">
      <c r="A2276" s="7">
        <v>762</v>
      </c>
      <c r="B2276" s="4" t="s">
        <v>270</v>
      </c>
      <c r="C2276" s="32">
        <v>0</v>
      </c>
      <c r="D2276" s="1"/>
      <c r="E2276" s="32">
        <v>0</v>
      </c>
      <c r="F2276" s="1"/>
    </row>
    <row r="2277" spans="1:6" ht="11.25">
      <c r="A2277" s="7"/>
      <c r="C2277" s="32"/>
      <c r="D2277" s="1"/>
      <c r="E2277" s="32"/>
      <c r="F2277" s="1"/>
    </row>
    <row r="2278" spans="1:6" ht="11.25">
      <c r="A2278" s="7">
        <v>77</v>
      </c>
      <c r="B2278" s="4" t="s">
        <v>296</v>
      </c>
      <c r="C2278" s="32"/>
      <c r="D2278" s="1"/>
      <c r="E2278" s="32"/>
      <c r="F2278" s="1"/>
    </row>
    <row r="2279" spans="1:6" ht="11.25">
      <c r="A2279" s="7">
        <v>770</v>
      </c>
      <c r="B2279" s="4" t="s">
        <v>385</v>
      </c>
      <c r="C2279" s="32">
        <v>0</v>
      </c>
      <c r="D2279" s="1"/>
      <c r="E2279" s="32">
        <v>0</v>
      </c>
      <c r="F2279" s="1"/>
    </row>
    <row r="2280" spans="1:6" ht="11.25">
      <c r="A2280" s="7"/>
      <c r="C2280" s="32"/>
      <c r="D2280" s="1"/>
      <c r="E2280" s="32"/>
      <c r="F2280" s="1"/>
    </row>
    <row r="2281" spans="1:6" ht="11.25">
      <c r="A2281" s="7">
        <v>78</v>
      </c>
      <c r="B2281" s="4" t="s">
        <v>297</v>
      </c>
      <c r="C2281" s="32"/>
      <c r="D2281" s="1"/>
      <c r="E2281" s="32"/>
      <c r="F2281" s="1"/>
    </row>
    <row r="2282" spans="1:6" ht="11.25">
      <c r="A2282" s="7">
        <v>789</v>
      </c>
      <c r="B2282" s="4" t="s">
        <v>386</v>
      </c>
      <c r="C2282" s="32">
        <v>0</v>
      </c>
      <c r="D2282" s="1"/>
      <c r="E2282" s="32">
        <v>0</v>
      </c>
      <c r="F2282" s="1"/>
    </row>
    <row r="2283" spans="3:6" ht="11.25">
      <c r="C2283" s="32"/>
      <c r="D2283" s="1"/>
      <c r="E2283" s="32"/>
      <c r="F2283" s="1"/>
    </row>
    <row r="2284" spans="2:6" ht="11.25">
      <c r="B2284" s="5" t="s">
        <v>232</v>
      </c>
      <c r="C2284" s="33"/>
      <c r="D2284" s="31">
        <f>SUM(C2264:C2282)</f>
        <v>0</v>
      </c>
      <c r="E2284" s="33"/>
      <c r="F2284" s="31">
        <v>0</v>
      </c>
    </row>
    <row r="2285" spans="5:6" ht="11.25">
      <c r="E2285" s="32"/>
      <c r="F2285" s="1"/>
    </row>
    <row r="2286" spans="2:6" ht="11.25">
      <c r="B2286" s="5" t="s">
        <v>13</v>
      </c>
      <c r="C2286" s="5"/>
      <c r="D2286" s="31">
        <f>+D2284+D2259+D2219+D2205</f>
        <v>1363204.5658</v>
      </c>
      <c r="E2286" s="33"/>
      <c r="F2286" s="31">
        <v>1163934.9406</v>
      </c>
    </row>
    <row r="2287" spans="5:6" ht="11.25">
      <c r="E2287" s="32"/>
      <c r="F2287" s="1"/>
    </row>
    <row r="2288" spans="1:6" ht="11.25">
      <c r="A2288" s="6" t="s">
        <v>5</v>
      </c>
      <c r="E2288" s="32"/>
      <c r="F2288" s="1"/>
    </row>
    <row r="2289" spans="1:6" ht="11.25">
      <c r="A2289" s="6"/>
      <c r="E2289" s="32"/>
      <c r="F2289" s="1"/>
    </row>
    <row r="2290" spans="5:6" ht="11.25">
      <c r="E2290" s="32"/>
      <c r="F2290" s="1"/>
    </row>
    <row r="2291" spans="1:6" ht="11.25">
      <c r="A2291" s="6" t="s">
        <v>245</v>
      </c>
      <c r="E2291" s="32"/>
      <c r="F2291" s="1"/>
    </row>
    <row r="2292" spans="5:6" ht="11.25">
      <c r="E2292" s="32"/>
      <c r="F2292" s="1"/>
    </row>
    <row r="2293" spans="1:6" ht="11.25">
      <c r="A2293" s="7">
        <v>20</v>
      </c>
      <c r="B2293" s="4" t="s">
        <v>146</v>
      </c>
      <c r="E2293" s="32"/>
      <c r="F2293" s="1"/>
    </row>
    <row r="2294" spans="1:6" ht="11.25">
      <c r="A2294" s="7">
        <v>200</v>
      </c>
      <c r="B2294" s="4" t="s">
        <v>387</v>
      </c>
      <c r="C2294" s="32">
        <v>0</v>
      </c>
      <c r="D2294" s="1"/>
      <c r="E2294" s="32">
        <v>0</v>
      </c>
      <c r="F2294" s="1"/>
    </row>
    <row r="2295" spans="1:6" ht="11.25">
      <c r="A2295" s="7">
        <v>202</v>
      </c>
      <c r="B2295" s="4" t="s">
        <v>388</v>
      </c>
      <c r="C2295" s="32">
        <v>0</v>
      </c>
      <c r="D2295" s="1"/>
      <c r="E2295" s="32">
        <v>0</v>
      </c>
      <c r="F2295" s="1"/>
    </row>
    <row r="2296" spans="1:6" ht="11.25">
      <c r="A2296" s="7">
        <v>203</v>
      </c>
      <c r="B2296" s="4" t="s">
        <v>389</v>
      </c>
      <c r="C2296" s="32">
        <v>0</v>
      </c>
      <c r="D2296" s="1"/>
      <c r="E2296" s="32">
        <v>0</v>
      </c>
      <c r="F2296" s="1"/>
    </row>
    <row r="2297" spans="1:6" ht="11.25">
      <c r="A2297" s="7">
        <v>204</v>
      </c>
      <c r="B2297" s="4" t="s">
        <v>390</v>
      </c>
      <c r="C2297" s="32">
        <v>0</v>
      </c>
      <c r="D2297" s="1"/>
      <c r="E2297" s="32">
        <v>0</v>
      </c>
      <c r="F2297" s="1"/>
    </row>
    <row r="2298" spans="1:6" ht="11.25">
      <c r="A2298" s="7">
        <v>205</v>
      </c>
      <c r="B2298" s="4" t="s">
        <v>391</v>
      </c>
      <c r="C2298" s="32">
        <v>0</v>
      </c>
      <c r="D2298" s="1"/>
      <c r="E2298" s="32">
        <v>0</v>
      </c>
      <c r="F2298" s="1"/>
    </row>
    <row r="2299" spans="1:6" ht="11.25">
      <c r="A2299" s="7">
        <v>206</v>
      </c>
      <c r="B2299" s="4" t="s">
        <v>392</v>
      </c>
      <c r="C2299" s="32">
        <v>0</v>
      </c>
      <c r="D2299" s="1"/>
      <c r="E2299" s="32">
        <v>0</v>
      </c>
      <c r="F2299" s="1"/>
    </row>
    <row r="2300" spans="1:6" ht="11.25">
      <c r="A2300" s="7">
        <v>208</v>
      </c>
      <c r="B2300" s="4" t="s">
        <v>393</v>
      </c>
      <c r="C2300" s="32">
        <v>0</v>
      </c>
      <c r="D2300" s="1"/>
      <c r="E2300" s="32">
        <v>0</v>
      </c>
      <c r="F2300" s="1"/>
    </row>
    <row r="2301" spans="1:6" ht="11.25">
      <c r="A2301" s="7">
        <v>209</v>
      </c>
      <c r="B2301" s="4" t="s">
        <v>96</v>
      </c>
      <c r="C2301" s="32">
        <v>0</v>
      </c>
      <c r="D2301" s="1"/>
      <c r="E2301" s="32">
        <v>0</v>
      </c>
      <c r="F2301" s="1"/>
    </row>
    <row r="2302" spans="1:6" ht="11.25">
      <c r="A2302" s="7"/>
      <c r="C2302" s="32"/>
      <c r="D2302" s="1"/>
      <c r="E2302" s="32"/>
      <c r="F2302" s="1"/>
    </row>
    <row r="2303" spans="1:6" ht="11.25">
      <c r="A2303" s="7">
        <v>21</v>
      </c>
      <c r="B2303" s="4" t="s">
        <v>249</v>
      </c>
      <c r="C2303" s="32"/>
      <c r="D2303" s="1"/>
      <c r="E2303" s="32"/>
      <c r="F2303" s="1"/>
    </row>
    <row r="2304" spans="1:6" ht="11.25">
      <c r="A2304" s="7">
        <v>210</v>
      </c>
      <c r="B2304" s="4" t="s">
        <v>394</v>
      </c>
      <c r="C2304" s="32">
        <v>0</v>
      </c>
      <c r="D2304" s="1"/>
      <c r="E2304" s="32">
        <v>0</v>
      </c>
      <c r="F2304" s="1"/>
    </row>
    <row r="2305" spans="1:6" ht="11.25">
      <c r="A2305" s="7">
        <v>212</v>
      </c>
      <c r="B2305" s="4" t="s">
        <v>395</v>
      </c>
      <c r="C2305" s="32">
        <v>0</v>
      </c>
      <c r="D2305" s="1"/>
      <c r="E2305" s="32">
        <v>0</v>
      </c>
      <c r="F2305" s="1"/>
    </row>
    <row r="2306" spans="1:6" ht="11.25">
      <c r="A2306" s="7">
        <v>213</v>
      </c>
      <c r="B2306" s="4" t="s">
        <v>396</v>
      </c>
      <c r="C2306" s="32">
        <v>0</v>
      </c>
      <c r="D2306" s="1"/>
      <c r="E2306" s="32">
        <v>0</v>
      </c>
      <c r="F2306" s="1"/>
    </row>
    <row r="2307" spans="1:6" ht="11.25">
      <c r="A2307" s="7">
        <v>214</v>
      </c>
      <c r="B2307" s="4" t="s">
        <v>397</v>
      </c>
      <c r="C2307" s="32">
        <v>0</v>
      </c>
      <c r="D2307" s="1"/>
      <c r="E2307" s="32">
        <v>0</v>
      </c>
      <c r="F2307" s="1"/>
    </row>
    <row r="2308" spans="1:6" ht="11.25">
      <c r="A2308" s="7">
        <v>215</v>
      </c>
      <c r="B2308" s="4" t="s">
        <v>398</v>
      </c>
      <c r="C2308" s="32">
        <v>0</v>
      </c>
      <c r="D2308" s="1"/>
      <c r="E2308" s="32">
        <v>0</v>
      </c>
      <c r="F2308" s="1"/>
    </row>
    <row r="2309" spans="1:6" ht="11.25">
      <c r="A2309" s="7">
        <v>216</v>
      </c>
      <c r="B2309" s="4" t="s">
        <v>399</v>
      </c>
      <c r="C2309" s="32">
        <v>0</v>
      </c>
      <c r="D2309" s="1"/>
      <c r="E2309" s="32">
        <v>0</v>
      </c>
      <c r="F2309" s="1"/>
    </row>
    <row r="2310" spans="1:6" ht="11.25">
      <c r="A2310" s="7">
        <v>219</v>
      </c>
      <c r="B2310" s="4" t="s">
        <v>400</v>
      </c>
      <c r="C2310" s="32">
        <v>0</v>
      </c>
      <c r="D2310" s="1"/>
      <c r="E2310" s="32">
        <v>0</v>
      </c>
      <c r="F2310" s="1"/>
    </row>
    <row r="2311" spans="3:6" ht="11.25">
      <c r="C2311" s="32"/>
      <c r="D2311" s="1"/>
      <c r="E2311" s="32"/>
      <c r="F2311" s="1"/>
    </row>
    <row r="2312" spans="1:6" ht="11.25">
      <c r="A2312" s="7">
        <v>22</v>
      </c>
      <c r="B2312" s="4" t="s">
        <v>250</v>
      </c>
      <c r="C2312" s="32"/>
      <c r="D2312" s="1"/>
      <c r="E2312" s="32"/>
      <c r="F2312" s="1"/>
    </row>
    <row r="2313" spans="1:6" ht="11.25">
      <c r="A2313" s="7">
        <v>220</v>
      </c>
      <c r="B2313" s="4" t="s">
        <v>251</v>
      </c>
      <c r="C2313" s="32">
        <v>0</v>
      </c>
      <c r="D2313" s="1"/>
      <c r="E2313" s="32">
        <v>0</v>
      </c>
      <c r="F2313" s="1"/>
    </row>
    <row r="2314" spans="1:6" ht="11.25">
      <c r="A2314" s="7" t="s">
        <v>342</v>
      </c>
      <c r="B2314" s="4" t="s">
        <v>345</v>
      </c>
      <c r="C2314" s="32">
        <v>0</v>
      </c>
      <c r="D2314" s="1"/>
      <c r="E2314" s="32">
        <v>0</v>
      </c>
      <c r="F2314" s="1"/>
    </row>
    <row r="2315" spans="1:6" ht="11.25">
      <c r="A2315" s="7" t="s">
        <v>343</v>
      </c>
      <c r="B2315" s="4" t="s">
        <v>346</v>
      </c>
      <c r="C2315" s="32">
        <v>0</v>
      </c>
      <c r="D2315" s="1"/>
      <c r="E2315" s="32">
        <v>0</v>
      </c>
      <c r="F2315" s="1"/>
    </row>
    <row r="2316" spans="1:6" ht="11.25">
      <c r="A2316" s="7" t="s">
        <v>252</v>
      </c>
      <c r="B2316" s="4" t="s">
        <v>347</v>
      </c>
      <c r="C2316" s="32">
        <v>0</v>
      </c>
      <c r="D2316" s="1"/>
      <c r="E2316" s="32">
        <v>0</v>
      </c>
      <c r="F2316" s="1"/>
    </row>
    <row r="2317" spans="1:6" ht="11.25">
      <c r="A2317" s="7">
        <v>221</v>
      </c>
      <c r="B2317" s="4" t="s">
        <v>253</v>
      </c>
      <c r="C2317" s="32"/>
      <c r="D2317" s="1"/>
      <c r="E2317" s="32"/>
      <c r="F2317" s="1"/>
    </row>
    <row r="2318" spans="1:8" ht="11.25">
      <c r="A2318" s="7" t="s">
        <v>36</v>
      </c>
      <c r="B2318" s="4" t="s">
        <v>350</v>
      </c>
      <c r="C2318" s="32">
        <f>'[1]Pre2020'!$C$379</f>
        <v>2493082.15</v>
      </c>
      <c r="D2318" s="1"/>
      <c r="E2318" s="32">
        <v>2156819.14</v>
      </c>
      <c r="F2318" s="1"/>
      <c r="H2318" s="4" t="s">
        <v>513</v>
      </c>
    </row>
    <row r="2319" spans="1:6" ht="11.25">
      <c r="A2319" s="7" t="s">
        <v>254</v>
      </c>
      <c r="B2319" s="4" t="s">
        <v>351</v>
      </c>
      <c r="C2319" s="32">
        <f>'[1]Pre2020'!$C$388</f>
        <v>1200</v>
      </c>
      <c r="D2319" s="1"/>
      <c r="E2319" s="32">
        <v>1200</v>
      </c>
      <c r="F2319" s="1"/>
    </row>
    <row r="2320" spans="1:6" ht="11.25">
      <c r="A2320" s="7" t="s">
        <v>255</v>
      </c>
      <c r="B2320" s="4" t="s">
        <v>372</v>
      </c>
      <c r="C2320" s="32">
        <v>0</v>
      </c>
      <c r="D2320" s="1"/>
      <c r="E2320" s="32">
        <v>0</v>
      </c>
      <c r="F2320" s="1"/>
    </row>
    <row r="2321" spans="1:6" ht="11.25">
      <c r="A2321" s="7" t="s">
        <v>97</v>
      </c>
      <c r="B2321" s="4" t="s">
        <v>98</v>
      </c>
      <c r="C2321" s="32">
        <v>0</v>
      </c>
      <c r="D2321" s="1"/>
      <c r="E2321" s="32">
        <v>0</v>
      </c>
      <c r="F2321" s="1"/>
    </row>
    <row r="2322" spans="1:6" ht="11.25">
      <c r="A2322" s="7" t="s">
        <v>256</v>
      </c>
      <c r="B2322" s="4" t="s">
        <v>373</v>
      </c>
      <c r="C2322" s="32">
        <v>0</v>
      </c>
      <c r="D2322" s="1"/>
      <c r="E2322" s="32">
        <v>0</v>
      </c>
      <c r="F2322" s="1"/>
    </row>
    <row r="2323" spans="1:6" ht="11.25">
      <c r="A2323" s="7" t="s">
        <v>348</v>
      </c>
      <c r="B2323" s="4" t="s">
        <v>99</v>
      </c>
      <c r="C2323" s="32">
        <v>0</v>
      </c>
      <c r="D2323" s="1"/>
      <c r="E2323" s="32">
        <v>0</v>
      </c>
      <c r="F2323" s="1"/>
    </row>
    <row r="2324" spans="1:6" ht="11.25">
      <c r="A2324" s="7" t="s">
        <v>356</v>
      </c>
      <c r="B2324" s="4" t="s">
        <v>357</v>
      </c>
      <c r="C2324" s="32">
        <v>0</v>
      </c>
      <c r="D2324" s="1"/>
      <c r="E2324" s="32">
        <v>0</v>
      </c>
      <c r="F2324" s="1"/>
    </row>
    <row r="2325" spans="1:6" ht="11.25">
      <c r="A2325" s="7" t="s">
        <v>349</v>
      </c>
      <c r="B2325" s="4" t="s">
        <v>374</v>
      </c>
      <c r="C2325" s="32">
        <v>0</v>
      </c>
      <c r="D2325" s="1"/>
      <c r="E2325" s="32">
        <v>0</v>
      </c>
      <c r="F2325" s="1"/>
    </row>
    <row r="2326" spans="1:6" ht="11.25">
      <c r="A2326" s="7">
        <v>222</v>
      </c>
      <c r="B2326" s="4" t="s">
        <v>257</v>
      </c>
      <c r="C2326" s="32"/>
      <c r="D2326" s="1"/>
      <c r="E2326" s="32"/>
      <c r="F2326" s="1"/>
    </row>
    <row r="2327" spans="1:6" ht="11.25">
      <c r="A2327" s="7" t="s">
        <v>401</v>
      </c>
      <c r="B2327" s="4" t="s">
        <v>100</v>
      </c>
      <c r="C2327" s="32">
        <f>'[1]Pre2020'!$C$391</f>
        <v>2400</v>
      </c>
      <c r="D2327" s="1"/>
      <c r="E2327" s="32">
        <v>2400</v>
      </c>
      <c r="F2327" s="1"/>
    </row>
    <row r="2328" spans="1:6" ht="11.25">
      <c r="A2328" s="7" t="s">
        <v>457</v>
      </c>
      <c r="B2328" s="4" t="s">
        <v>88</v>
      </c>
      <c r="C2328" s="32">
        <v>0</v>
      </c>
      <c r="D2328" s="1"/>
      <c r="E2328" s="32">
        <v>0</v>
      </c>
      <c r="F2328" s="1"/>
    </row>
    <row r="2329" spans="1:6" ht="11.25">
      <c r="A2329" s="7" t="s">
        <v>183</v>
      </c>
      <c r="B2329" s="4" t="s">
        <v>258</v>
      </c>
      <c r="C2329" s="32">
        <v>0</v>
      </c>
      <c r="D2329" s="1"/>
      <c r="E2329" s="32">
        <v>0</v>
      </c>
      <c r="F2329" s="1"/>
    </row>
    <row r="2330" spans="1:6" ht="11.25">
      <c r="A2330" s="7" t="s">
        <v>184</v>
      </c>
      <c r="B2330" s="4" t="s">
        <v>259</v>
      </c>
      <c r="C2330" s="32">
        <v>0</v>
      </c>
      <c r="D2330" s="1"/>
      <c r="E2330" s="32">
        <v>0</v>
      </c>
      <c r="F2330" s="1"/>
    </row>
    <row r="2331" spans="1:6" ht="11.25">
      <c r="A2331" s="7">
        <v>225</v>
      </c>
      <c r="B2331" s="4" t="s">
        <v>260</v>
      </c>
      <c r="C2331" s="32"/>
      <c r="D2331" s="1"/>
      <c r="E2331" s="32"/>
      <c r="F2331" s="1"/>
    </row>
    <row r="2332" spans="1:6" ht="11.25">
      <c r="A2332" s="7" t="s">
        <v>101</v>
      </c>
      <c r="B2332" s="4" t="s">
        <v>106</v>
      </c>
      <c r="C2332" s="32">
        <v>0</v>
      </c>
      <c r="D2332" s="1"/>
      <c r="E2332" s="32">
        <v>0</v>
      </c>
      <c r="F2332" s="1"/>
    </row>
    <row r="2333" spans="1:6" ht="11.25">
      <c r="A2333" s="7" t="s">
        <v>102</v>
      </c>
      <c r="B2333" s="4" t="s">
        <v>103</v>
      </c>
      <c r="C2333" s="32">
        <v>0</v>
      </c>
      <c r="D2333" s="1"/>
      <c r="E2333" s="32">
        <v>0</v>
      </c>
      <c r="F2333" s="1"/>
    </row>
    <row r="2334" spans="1:6" ht="11.25">
      <c r="A2334" s="7" t="s">
        <v>104</v>
      </c>
      <c r="B2334" s="4" t="s">
        <v>105</v>
      </c>
      <c r="C2334" s="32">
        <f>'[1]Pre2020'!$C$393</f>
        <v>450</v>
      </c>
      <c r="D2334" s="1"/>
      <c r="E2334" s="32">
        <v>450</v>
      </c>
      <c r="F2334" s="1"/>
    </row>
    <row r="2335" spans="1:6" ht="11.25">
      <c r="A2335" s="7" t="s">
        <v>94</v>
      </c>
      <c r="B2335" s="4" t="s">
        <v>362</v>
      </c>
      <c r="C2335" s="32">
        <v>0</v>
      </c>
      <c r="D2335" s="1"/>
      <c r="E2335" s="32">
        <v>0</v>
      </c>
      <c r="F2335" s="1"/>
    </row>
    <row r="2336" spans="1:6" ht="11.25">
      <c r="A2336" s="7">
        <v>227</v>
      </c>
      <c r="B2336" s="4" t="s">
        <v>107</v>
      </c>
      <c r="C2336" s="32"/>
      <c r="D2336" s="1"/>
      <c r="E2336" s="32"/>
      <c r="F2336" s="1"/>
    </row>
    <row r="2337" spans="1:6" ht="11.25">
      <c r="A2337" s="7" t="s">
        <v>110</v>
      </c>
      <c r="B2337" s="4" t="s">
        <v>111</v>
      </c>
      <c r="C2337" s="32">
        <v>0</v>
      </c>
      <c r="D2337" s="1"/>
      <c r="E2337" s="32">
        <v>0</v>
      </c>
      <c r="F2337" s="1"/>
    </row>
    <row r="2338" spans="1:6" ht="11.25">
      <c r="A2338" s="7" t="s">
        <v>112</v>
      </c>
      <c r="B2338" s="4" t="s">
        <v>113</v>
      </c>
      <c r="C2338" s="32">
        <v>0</v>
      </c>
      <c r="D2338" s="1"/>
      <c r="E2338" s="32">
        <v>0</v>
      </c>
      <c r="F2338" s="1"/>
    </row>
    <row r="2339" spans="1:6" ht="11.25">
      <c r="A2339" s="7" t="s">
        <v>114</v>
      </c>
      <c r="B2339" s="4" t="s">
        <v>115</v>
      </c>
      <c r="C2339" s="32">
        <v>0</v>
      </c>
      <c r="D2339" s="1"/>
      <c r="E2339" s="32">
        <v>0</v>
      </c>
      <c r="F2339" s="1"/>
    </row>
    <row r="2340" spans="1:6" ht="11.25">
      <c r="A2340" s="7" t="s">
        <v>108</v>
      </c>
      <c r="B2340" s="4" t="s">
        <v>109</v>
      </c>
      <c r="C2340" s="32">
        <f>'[1]Pre2020'!$C$394+'[1]Pre2020'!$C$399</f>
        <v>1170063.24</v>
      </c>
      <c r="D2340" s="1"/>
      <c r="E2340" s="32">
        <v>1063893.08</v>
      </c>
      <c r="F2340" s="1"/>
    </row>
    <row r="2341" spans="3:6" ht="11.25">
      <c r="C2341" s="32"/>
      <c r="D2341" s="1"/>
      <c r="E2341" s="32"/>
      <c r="F2341" s="1"/>
    </row>
    <row r="2342" spans="2:6" ht="11.25">
      <c r="B2342" s="5" t="s">
        <v>266</v>
      </c>
      <c r="C2342" s="32"/>
      <c r="D2342" s="13">
        <f>SUM(C2294:C2340)</f>
        <v>3667195.3899999997</v>
      </c>
      <c r="E2342" s="32"/>
      <c r="F2342" s="13">
        <v>3224762.22</v>
      </c>
    </row>
    <row r="2343" spans="5:6" ht="11.25">
      <c r="E2343" s="32"/>
      <c r="F2343" s="1"/>
    </row>
    <row r="2344" spans="1:6" ht="11.25">
      <c r="A2344" s="6" t="s">
        <v>268</v>
      </c>
      <c r="B2344" s="6"/>
      <c r="C2344" s="6"/>
      <c r="D2344" s="6"/>
      <c r="E2344" s="32"/>
      <c r="F2344" s="1"/>
    </row>
    <row r="2345" spans="5:6" ht="11.25">
      <c r="E2345" s="32"/>
      <c r="F2345" s="1"/>
    </row>
    <row r="2346" spans="1:6" ht="11.25">
      <c r="A2346" s="7">
        <v>44</v>
      </c>
      <c r="B2346" s="4" t="s">
        <v>38</v>
      </c>
      <c r="E2346" s="32"/>
      <c r="F2346" s="1"/>
    </row>
    <row r="2347" spans="1:6" ht="11.25">
      <c r="A2347" s="7">
        <v>443</v>
      </c>
      <c r="B2347" s="4" t="s">
        <v>44</v>
      </c>
      <c r="C2347" s="32">
        <v>0</v>
      </c>
      <c r="D2347" s="1"/>
      <c r="E2347" s="32">
        <v>0</v>
      </c>
      <c r="F2347" s="1"/>
    </row>
    <row r="2348" spans="3:6" ht="11.25">
      <c r="C2348" s="32"/>
      <c r="D2348" s="1"/>
      <c r="E2348" s="32"/>
      <c r="F2348" s="1"/>
    </row>
    <row r="2349" spans="1:6" ht="11.25">
      <c r="A2349" s="7">
        <v>46</v>
      </c>
      <c r="B2349" s="4" t="s">
        <v>269</v>
      </c>
      <c r="C2349" s="32"/>
      <c r="D2349" s="1"/>
      <c r="E2349" s="32"/>
      <c r="F2349" s="1"/>
    </row>
    <row r="2350" spans="1:6" ht="11.25">
      <c r="A2350" s="7">
        <v>462</v>
      </c>
      <c r="B2350" s="4" t="s">
        <v>270</v>
      </c>
      <c r="C2350" s="32">
        <v>0</v>
      </c>
      <c r="D2350" s="1"/>
      <c r="E2350" s="32">
        <v>0</v>
      </c>
      <c r="F2350" s="1"/>
    </row>
    <row r="2351" spans="3:6" ht="11.25">
      <c r="C2351" s="32"/>
      <c r="D2351" s="1"/>
      <c r="E2351" s="32"/>
      <c r="F2351" s="1"/>
    </row>
    <row r="2352" spans="1:6" ht="11.25">
      <c r="A2352" s="7">
        <v>48</v>
      </c>
      <c r="B2352" s="4" t="s">
        <v>271</v>
      </c>
      <c r="C2352" s="32"/>
      <c r="D2352" s="1"/>
      <c r="E2352" s="32"/>
      <c r="F2352" s="1"/>
    </row>
    <row r="2353" spans="1:6" ht="11.25">
      <c r="A2353" s="7">
        <v>482</v>
      </c>
      <c r="B2353" s="4" t="s">
        <v>376</v>
      </c>
      <c r="C2353" s="32">
        <v>0</v>
      </c>
      <c r="D2353" s="1"/>
      <c r="E2353" s="32">
        <v>0</v>
      </c>
      <c r="F2353" s="1"/>
    </row>
    <row r="2354" spans="1:6" ht="11.25">
      <c r="A2354" s="7">
        <v>489</v>
      </c>
      <c r="B2354" s="4" t="s">
        <v>219</v>
      </c>
      <c r="C2354" s="32">
        <v>0</v>
      </c>
      <c r="D2354" s="1"/>
      <c r="E2354" s="32">
        <v>0</v>
      </c>
      <c r="F2354" s="1"/>
    </row>
    <row r="2355" spans="3:6" ht="11.25">
      <c r="C2355" s="32"/>
      <c r="D2355" s="1"/>
      <c r="E2355" s="32"/>
      <c r="F2355" s="1"/>
    </row>
    <row r="2356" spans="2:6" ht="11.25">
      <c r="B2356" s="5" t="s">
        <v>225</v>
      </c>
      <c r="C2356" s="33"/>
      <c r="D2356" s="31">
        <f>SUM(C2347:C2355)</f>
        <v>0</v>
      </c>
      <c r="E2356" s="33"/>
      <c r="F2356" s="31">
        <v>0</v>
      </c>
    </row>
    <row r="2357" spans="5:6" ht="11.25">
      <c r="E2357" s="32"/>
      <c r="F2357" s="1"/>
    </row>
    <row r="2358" spans="1:6" ht="11.25">
      <c r="A2358" s="6" t="s">
        <v>272</v>
      </c>
      <c r="B2358" s="6"/>
      <c r="C2358" s="6"/>
      <c r="D2358" s="6"/>
      <c r="E2358" s="32"/>
      <c r="F2358" s="1"/>
    </row>
    <row r="2359" spans="5:6" ht="11.25">
      <c r="E2359" s="32"/>
      <c r="F2359" s="1"/>
    </row>
    <row r="2360" spans="1:6" ht="11.25">
      <c r="A2360" s="7">
        <v>60</v>
      </c>
      <c r="B2360" s="4" t="s">
        <v>303</v>
      </c>
      <c r="E2360" s="32"/>
      <c r="F2360" s="1"/>
    </row>
    <row r="2361" spans="1:6" ht="11.25">
      <c r="A2361" s="7">
        <v>600</v>
      </c>
      <c r="B2361" s="4" t="s">
        <v>377</v>
      </c>
      <c r="C2361" s="32">
        <f>'[3]PARTIDAS PRG'!$D307</f>
        <v>0</v>
      </c>
      <c r="E2361" s="32">
        <v>0</v>
      </c>
      <c r="F2361" s="1"/>
    </row>
    <row r="2362" spans="1:6" ht="11.25">
      <c r="A2362" s="7">
        <v>609</v>
      </c>
      <c r="B2362" s="4" t="s">
        <v>378</v>
      </c>
      <c r="C2362" s="32">
        <f>'[3]PARTIDAS PRG'!$D308</f>
        <v>0</v>
      </c>
      <c r="E2362" s="32">
        <v>0</v>
      </c>
      <c r="F2362" s="1"/>
    </row>
    <row r="2363" spans="1:6" ht="11.25">
      <c r="A2363" s="7"/>
      <c r="C2363" s="32"/>
      <c r="E2363" s="32"/>
      <c r="F2363" s="1"/>
    </row>
    <row r="2364" spans="1:6" ht="11.25">
      <c r="A2364" s="7">
        <v>61</v>
      </c>
      <c r="B2364" s="4" t="s">
        <v>380</v>
      </c>
      <c r="C2364" s="32"/>
      <c r="E2364" s="32"/>
      <c r="F2364" s="1"/>
    </row>
    <row r="2365" spans="1:6" ht="11.25">
      <c r="A2365" s="7">
        <v>610</v>
      </c>
      <c r="B2365" s="4" t="s">
        <v>377</v>
      </c>
      <c r="C2365" s="32">
        <f>'[3]PARTIDAS PRG'!$D309</f>
        <v>0</v>
      </c>
      <c r="E2365" s="32">
        <v>0</v>
      </c>
      <c r="F2365" s="1"/>
    </row>
    <row r="2366" spans="1:6" ht="11.25">
      <c r="A2366" s="7">
        <v>619</v>
      </c>
      <c r="B2366" s="4" t="s">
        <v>379</v>
      </c>
      <c r="C2366" s="32">
        <f>'[3]PARTIDAS PRG'!$D310</f>
        <v>0</v>
      </c>
      <c r="E2366" s="32">
        <v>0</v>
      </c>
      <c r="F2366" s="1"/>
    </row>
    <row r="2367" spans="1:6" ht="11.25">
      <c r="A2367" s="7"/>
      <c r="C2367" s="32"/>
      <c r="E2367" s="32"/>
      <c r="F2367" s="1"/>
    </row>
    <row r="2368" spans="1:6" ht="11.25">
      <c r="A2368" s="7">
        <v>62</v>
      </c>
      <c r="B2368" s="4" t="s">
        <v>304</v>
      </c>
      <c r="C2368" s="32"/>
      <c r="E2368" s="32"/>
      <c r="F2368" s="1"/>
    </row>
    <row r="2369" spans="1:6" ht="11.25">
      <c r="A2369" s="7">
        <v>621</v>
      </c>
      <c r="B2369" s="4" t="s">
        <v>273</v>
      </c>
      <c r="C2369" s="32">
        <f>'[3]PARTIDAS PRG'!$D311</f>
        <v>0</v>
      </c>
      <c r="E2369" s="32">
        <v>0</v>
      </c>
      <c r="F2369" s="1"/>
    </row>
    <row r="2370" spans="1:6" ht="11.25">
      <c r="A2370" s="7">
        <v>622</v>
      </c>
      <c r="B2370" s="4" t="s">
        <v>246</v>
      </c>
      <c r="C2370" s="32">
        <f>'[3]PARTIDAS PRG'!$D312</f>
        <v>366032.49</v>
      </c>
      <c r="E2370" s="32">
        <v>180480.28</v>
      </c>
      <c r="F2370" s="1"/>
    </row>
    <row r="2371" spans="1:6" ht="11.25">
      <c r="A2371" s="7">
        <v>623</v>
      </c>
      <c r="B2371" s="4" t="s">
        <v>41</v>
      </c>
      <c r="C2371" s="32">
        <f>'[3]PARTIDAS PRG'!$D313</f>
        <v>0</v>
      </c>
      <c r="E2371" s="32">
        <v>0</v>
      </c>
      <c r="F2371" s="1"/>
    </row>
    <row r="2372" spans="1:6" ht="11.25">
      <c r="A2372" s="7">
        <v>624</v>
      </c>
      <c r="B2372" s="4" t="s">
        <v>247</v>
      </c>
      <c r="C2372" s="32">
        <f>'[3]PARTIDAS PRG'!$D314</f>
        <v>0</v>
      </c>
      <c r="E2372" s="32">
        <v>0</v>
      </c>
      <c r="F2372" s="1"/>
    </row>
    <row r="2373" spans="1:6" ht="11.25">
      <c r="A2373" s="7">
        <v>625</v>
      </c>
      <c r="B2373" s="4" t="s">
        <v>39</v>
      </c>
      <c r="C2373" s="32">
        <f>'[3]PARTIDAS PRG'!$D315</f>
        <v>0</v>
      </c>
      <c r="E2373" s="32">
        <v>0</v>
      </c>
      <c r="F2373" s="1"/>
    </row>
    <row r="2374" spans="1:6" ht="11.25">
      <c r="A2374" s="7">
        <v>626</v>
      </c>
      <c r="B2374" s="4" t="s">
        <v>248</v>
      </c>
      <c r="C2374" s="32">
        <f>'[3]PARTIDAS PRG'!$D316</f>
        <v>0</v>
      </c>
      <c r="E2374" s="32">
        <v>0</v>
      </c>
      <c r="F2374" s="1"/>
    </row>
    <row r="2375" spans="1:6" ht="11.25">
      <c r="A2375" s="7">
        <v>627</v>
      </c>
      <c r="B2375" s="4" t="s">
        <v>274</v>
      </c>
      <c r="C2375" s="32">
        <f>'[3]PARTIDAS PRG'!$D317</f>
        <v>0</v>
      </c>
      <c r="E2375" s="32">
        <v>0</v>
      </c>
      <c r="F2375" s="1"/>
    </row>
    <row r="2376" spans="1:6" ht="11.25">
      <c r="A2376" s="7">
        <v>629</v>
      </c>
      <c r="B2376" s="4" t="s">
        <v>40</v>
      </c>
      <c r="C2376" s="32">
        <f>'[3]PARTIDAS PRG'!$D318</f>
        <v>0</v>
      </c>
      <c r="E2376" s="32">
        <v>0</v>
      </c>
      <c r="F2376" s="1"/>
    </row>
    <row r="2377" spans="1:6" ht="11.25">
      <c r="A2377" s="7"/>
      <c r="C2377" s="32"/>
      <c r="E2377" s="32"/>
      <c r="F2377" s="1"/>
    </row>
    <row r="2378" spans="1:6" ht="11.25">
      <c r="A2378" s="7">
        <v>63</v>
      </c>
      <c r="B2378" s="4" t="s">
        <v>275</v>
      </c>
      <c r="C2378" s="32"/>
      <c r="E2378" s="32"/>
      <c r="F2378" s="1"/>
    </row>
    <row r="2379" spans="1:6" ht="11.25">
      <c r="A2379" s="7">
        <v>631</v>
      </c>
      <c r="B2379" s="4" t="s">
        <v>273</v>
      </c>
      <c r="C2379" s="32">
        <f>'[3]PARTIDAS PRG'!$D319</f>
        <v>0</v>
      </c>
      <c r="E2379" s="32">
        <v>0</v>
      </c>
      <c r="F2379" s="1"/>
    </row>
    <row r="2380" spans="1:6" ht="11.25">
      <c r="A2380" s="7">
        <v>632</v>
      </c>
      <c r="B2380" s="4" t="s">
        <v>246</v>
      </c>
      <c r="C2380" s="32">
        <f>'[3]PARTIDAS PRG'!$D320</f>
        <v>0</v>
      </c>
      <c r="E2380" s="32">
        <v>199519.72</v>
      </c>
      <c r="F2380" s="1"/>
    </row>
    <row r="2381" spans="1:6" ht="11.25">
      <c r="A2381" s="7">
        <v>633</v>
      </c>
      <c r="B2381" s="4" t="s">
        <v>41</v>
      </c>
      <c r="C2381" s="32">
        <f>'[3]PARTIDAS PRG'!$D321</f>
        <v>0</v>
      </c>
      <c r="E2381" s="32">
        <v>0</v>
      </c>
      <c r="F2381" s="1"/>
    </row>
    <row r="2382" spans="1:6" ht="11.25">
      <c r="A2382" s="7">
        <v>634</v>
      </c>
      <c r="B2382" s="4" t="s">
        <v>247</v>
      </c>
      <c r="C2382" s="32">
        <f>'[3]PARTIDAS PRG'!$D322</f>
        <v>0</v>
      </c>
      <c r="E2382" s="32">
        <v>0</v>
      </c>
      <c r="F2382" s="1"/>
    </row>
    <row r="2383" spans="1:6" ht="11.25">
      <c r="A2383" s="7">
        <v>635</v>
      </c>
      <c r="B2383" s="4" t="s">
        <v>39</v>
      </c>
      <c r="C2383" s="32">
        <f>'[3]PARTIDAS PRG'!$D323</f>
        <v>0</v>
      </c>
      <c r="E2383" s="32">
        <v>0</v>
      </c>
      <c r="F2383" s="1"/>
    </row>
    <row r="2384" spans="1:6" ht="11.25">
      <c r="A2384" s="7">
        <v>636</v>
      </c>
      <c r="B2384" s="4" t="s">
        <v>248</v>
      </c>
      <c r="C2384" s="32">
        <f>'[3]PARTIDAS PRG'!$D324</f>
        <v>0</v>
      </c>
      <c r="E2384" s="32">
        <v>0</v>
      </c>
      <c r="F2384" s="1"/>
    </row>
    <row r="2385" spans="1:6" ht="11.25">
      <c r="A2385" s="7">
        <v>637</v>
      </c>
      <c r="B2385" s="4" t="s">
        <v>274</v>
      </c>
      <c r="C2385" s="32">
        <f>'[3]PARTIDAS PRG'!$D325</f>
        <v>0</v>
      </c>
      <c r="E2385" s="32">
        <v>0</v>
      </c>
      <c r="F2385" s="1"/>
    </row>
    <row r="2386" spans="1:6" ht="11.25">
      <c r="A2386" s="7">
        <v>639</v>
      </c>
      <c r="B2386" s="4" t="s">
        <v>42</v>
      </c>
      <c r="C2386" s="32">
        <f>'[3]PARTIDAS PRG'!$D326</f>
        <v>0</v>
      </c>
      <c r="E2386" s="32">
        <v>0</v>
      </c>
      <c r="F2386" s="1"/>
    </row>
    <row r="2387" spans="1:6" ht="11.25">
      <c r="A2387" s="7"/>
      <c r="C2387" s="32"/>
      <c r="E2387" s="32"/>
      <c r="F2387" s="1"/>
    </row>
    <row r="2388" spans="1:6" ht="11.25">
      <c r="A2388" s="7">
        <v>64</v>
      </c>
      <c r="B2388" s="4" t="s">
        <v>381</v>
      </c>
      <c r="C2388" s="32"/>
      <c r="E2388" s="32"/>
      <c r="F2388" s="1"/>
    </row>
    <row r="2389" spans="1:6" ht="11.25">
      <c r="A2389" s="7">
        <v>640</v>
      </c>
      <c r="B2389" s="4" t="s">
        <v>381</v>
      </c>
      <c r="C2389" s="32">
        <f>'[3]PARTIDAS PRG'!$D327</f>
        <v>0</v>
      </c>
      <c r="E2389" s="32">
        <v>0</v>
      </c>
      <c r="F2389" s="1"/>
    </row>
    <row r="2390" spans="1:6" ht="11.25">
      <c r="A2390" s="7">
        <v>641</v>
      </c>
      <c r="B2390" s="4" t="s">
        <v>43</v>
      </c>
      <c r="C2390" s="32">
        <f>'[3]PARTIDAS PRG'!$D328</f>
        <v>0</v>
      </c>
      <c r="E2390" s="32">
        <v>0</v>
      </c>
      <c r="F2390" s="1"/>
    </row>
    <row r="2391" spans="1:6" ht="11.25">
      <c r="A2391" s="7"/>
      <c r="C2391" s="32"/>
      <c r="E2391" s="32"/>
      <c r="F2391" s="1"/>
    </row>
    <row r="2392" spans="1:6" ht="11.25">
      <c r="A2392" s="7">
        <v>65</v>
      </c>
      <c r="B2392" s="4" t="s">
        <v>484</v>
      </c>
      <c r="C2392" s="32"/>
      <c r="E2392" s="32"/>
      <c r="F2392" s="1"/>
    </row>
    <row r="2393" spans="1:6" ht="11.25">
      <c r="A2393" s="7" t="s">
        <v>367</v>
      </c>
      <c r="B2393" s="4" t="s">
        <v>369</v>
      </c>
      <c r="C2393" s="32">
        <f>'[3]PARTIDAS PRG'!$D329</f>
        <v>0</v>
      </c>
      <c r="E2393" s="32">
        <v>0</v>
      </c>
      <c r="F2393" s="1"/>
    </row>
    <row r="2394" spans="1:6" ht="11.25">
      <c r="A2394" s="4" t="s">
        <v>368</v>
      </c>
      <c r="B2394" s="4" t="s">
        <v>370</v>
      </c>
      <c r="C2394" s="32">
        <v>0</v>
      </c>
      <c r="E2394" s="32">
        <v>0</v>
      </c>
      <c r="F2394" s="1"/>
    </row>
    <row r="2395" spans="1:6" ht="11.25">
      <c r="A2395" s="7"/>
      <c r="E2395" s="32"/>
      <c r="F2395" s="1"/>
    </row>
    <row r="2396" spans="2:6" ht="11.25">
      <c r="B2396" s="5" t="s">
        <v>276</v>
      </c>
      <c r="C2396" s="5"/>
      <c r="D2396" s="13">
        <f>SUM(C2361:C2394)</f>
        <v>366032.49</v>
      </c>
      <c r="E2396" s="32"/>
      <c r="F2396" s="13">
        <v>380000</v>
      </c>
    </row>
    <row r="2397" spans="5:6" ht="11.25">
      <c r="E2397" s="32"/>
      <c r="F2397" s="1"/>
    </row>
    <row r="2398" spans="1:6" ht="11.25">
      <c r="A2398" s="6" t="s">
        <v>277</v>
      </c>
      <c r="B2398" s="6"/>
      <c r="C2398" s="6"/>
      <c r="D2398" s="6"/>
      <c r="E2398" s="32"/>
      <c r="F2398" s="1"/>
    </row>
    <row r="2399" spans="5:6" ht="11.25">
      <c r="E2399" s="32"/>
      <c r="F2399" s="1"/>
    </row>
    <row r="2400" spans="1:6" ht="11.25">
      <c r="A2400" s="7">
        <v>70</v>
      </c>
      <c r="B2400" s="4" t="s">
        <v>305</v>
      </c>
      <c r="E2400" s="32"/>
      <c r="F2400" s="1"/>
    </row>
    <row r="2401" spans="1:6" ht="11.25">
      <c r="A2401" s="7">
        <v>700</v>
      </c>
      <c r="B2401" s="4" t="s">
        <v>305</v>
      </c>
      <c r="C2401" s="32">
        <v>0</v>
      </c>
      <c r="D2401" s="1"/>
      <c r="E2401" s="32">
        <v>0</v>
      </c>
      <c r="F2401" s="1"/>
    </row>
    <row r="2402" spans="1:6" ht="11.25">
      <c r="A2402" s="7"/>
      <c r="C2402" s="32"/>
      <c r="D2402" s="1"/>
      <c r="E2402" s="32"/>
      <c r="F2402" s="1"/>
    </row>
    <row r="2403" spans="1:6" ht="11.25">
      <c r="A2403" s="7">
        <v>73</v>
      </c>
      <c r="B2403" s="4" t="s">
        <v>382</v>
      </c>
      <c r="C2403" s="32"/>
      <c r="D2403" s="1"/>
      <c r="E2403" s="32"/>
      <c r="F2403" s="1"/>
    </row>
    <row r="2404" spans="1:6" ht="11.25">
      <c r="A2404" s="7">
        <v>730</v>
      </c>
      <c r="B2404" s="4" t="s">
        <v>383</v>
      </c>
      <c r="C2404" s="32">
        <v>0</v>
      </c>
      <c r="D2404" s="1"/>
      <c r="E2404" s="32">
        <v>0</v>
      </c>
      <c r="F2404" s="1"/>
    </row>
    <row r="2405" spans="1:6" ht="11.25">
      <c r="A2405" s="7"/>
      <c r="C2405" s="32"/>
      <c r="D2405" s="1"/>
      <c r="E2405" s="32"/>
      <c r="F2405" s="1"/>
    </row>
    <row r="2406" spans="1:6" ht="11.25">
      <c r="A2406" s="7">
        <v>74</v>
      </c>
      <c r="B2406" s="4" t="s">
        <v>44</v>
      </c>
      <c r="C2406" s="32"/>
      <c r="D2406" s="1"/>
      <c r="E2406" s="32"/>
      <c r="F2406" s="1"/>
    </row>
    <row r="2407" spans="1:6" ht="11.25">
      <c r="A2407" s="7">
        <v>740</v>
      </c>
      <c r="B2407" s="4" t="s">
        <v>45</v>
      </c>
      <c r="C2407" s="32">
        <v>0</v>
      </c>
      <c r="D2407" s="1"/>
      <c r="E2407" s="32">
        <v>0</v>
      </c>
      <c r="F2407" s="1"/>
    </row>
    <row r="2408" spans="1:6" ht="11.25">
      <c r="A2408" s="7"/>
      <c r="C2408" s="32"/>
      <c r="D2408" s="1"/>
      <c r="E2408" s="32"/>
      <c r="F2408" s="1"/>
    </row>
    <row r="2409" spans="1:6" ht="11.25">
      <c r="A2409" s="7">
        <v>75</v>
      </c>
      <c r="B2409" s="4" t="s">
        <v>278</v>
      </c>
      <c r="C2409" s="32"/>
      <c r="D2409" s="1"/>
      <c r="E2409" s="32"/>
      <c r="F2409" s="1"/>
    </row>
    <row r="2410" spans="1:6" ht="11.25">
      <c r="A2410" s="7">
        <v>750</v>
      </c>
      <c r="B2410" s="4" t="s">
        <v>46</v>
      </c>
      <c r="C2410" s="32">
        <v>0</v>
      </c>
      <c r="D2410" s="1"/>
      <c r="E2410" s="32">
        <v>0</v>
      </c>
      <c r="F2410" s="1"/>
    </row>
    <row r="2411" spans="1:6" ht="11.25">
      <c r="A2411" s="7"/>
      <c r="C2411" s="32"/>
      <c r="D2411" s="1"/>
      <c r="E2411" s="32"/>
      <c r="F2411" s="1"/>
    </row>
    <row r="2412" spans="1:6" ht="11.25">
      <c r="A2412" s="7">
        <v>76</v>
      </c>
      <c r="B2412" s="4" t="s">
        <v>269</v>
      </c>
      <c r="C2412" s="32">
        <v>0</v>
      </c>
      <c r="D2412" s="1"/>
      <c r="E2412" s="32">
        <v>0</v>
      </c>
      <c r="F2412" s="1"/>
    </row>
    <row r="2413" spans="1:6" ht="11.25">
      <c r="A2413" s="7">
        <v>762</v>
      </c>
      <c r="B2413" s="4" t="s">
        <v>270</v>
      </c>
      <c r="C2413" s="32"/>
      <c r="D2413" s="1"/>
      <c r="E2413" s="32"/>
      <c r="F2413" s="1"/>
    </row>
    <row r="2414" spans="1:6" ht="11.25">
      <c r="A2414" s="7"/>
      <c r="C2414" s="32"/>
      <c r="D2414" s="1"/>
      <c r="E2414" s="32"/>
      <c r="F2414" s="1"/>
    </row>
    <row r="2415" spans="1:6" ht="11.25">
      <c r="A2415" s="7">
        <v>77</v>
      </c>
      <c r="B2415" s="4" t="s">
        <v>296</v>
      </c>
      <c r="C2415" s="32">
        <v>0</v>
      </c>
      <c r="D2415" s="1"/>
      <c r="E2415" s="32">
        <v>0</v>
      </c>
      <c r="F2415" s="1"/>
    </row>
    <row r="2416" spans="1:6" ht="11.25">
      <c r="A2416" s="7">
        <v>770</v>
      </c>
      <c r="B2416" s="4" t="s">
        <v>385</v>
      </c>
      <c r="C2416" s="32"/>
      <c r="D2416" s="1"/>
      <c r="E2416" s="32"/>
      <c r="F2416" s="1"/>
    </row>
    <row r="2417" spans="1:6" ht="11.25">
      <c r="A2417" s="7"/>
      <c r="C2417" s="32"/>
      <c r="D2417" s="1"/>
      <c r="E2417" s="32"/>
      <c r="F2417" s="1"/>
    </row>
    <row r="2418" spans="1:6" ht="11.25">
      <c r="A2418" s="7">
        <v>78</v>
      </c>
      <c r="B2418" s="4" t="s">
        <v>297</v>
      </c>
      <c r="C2418" s="32">
        <v>0</v>
      </c>
      <c r="D2418" s="1"/>
      <c r="E2418" s="32">
        <v>0</v>
      </c>
      <c r="F2418" s="1"/>
    </row>
    <row r="2419" spans="1:6" ht="11.25">
      <c r="A2419" s="7">
        <v>789</v>
      </c>
      <c r="B2419" s="4" t="s">
        <v>386</v>
      </c>
      <c r="C2419" s="32"/>
      <c r="D2419" s="1"/>
      <c r="E2419" s="32"/>
      <c r="F2419" s="1"/>
    </row>
    <row r="2420" spans="3:6" ht="11.25">
      <c r="C2420" s="32"/>
      <c r="D2420" s="1"/>
      <c r="E2420" s="32"/>
      <c r="F2420" s="1"/>
    </row>
    <row r="2421" spans="2:6" ht="11.25">
      <c r="B2421" s="5" t="s">
        <v>232</v>
      </c>
      <c r="C2421" s="32"/>
      <c r="D2421" s="13">
        <f>SUM(C2400:C2418)</f>
        <v>0</v>
      </c>
      <c r="E2421" s="32"/>
      <c r="F2421" s="13">
        <v>0</v>
      </c>
    </row>
    <row r="2422" spans="5:6" ht="11.25">
      <c r="E2422" s="32"/>
      <c r="F2422" s="1"/>
    </row>
    <row r="2423" spans="2:6" ht="11.25">
      <c r="B2423" s="5" t="s">
        <v>14</v>
      </c>
      <c r="C2423" s="5"/>
      <c r="D2423" s="13">
        <f>+D2421+D2396+D2356+D2342</f>
        <v>4033227.88</v>
      </c>
      <c r="E2423" s="32"/>
      <c r="F2423" s="13">
        <v>3604762.22</v>
      </c>
    </row>
    <row r="2424" spans="2:6" ht="11.25">
      <c r="B2424" s="5"/>
      <c r="C2424" s="5"/>
      <c r="D2424" s="5"/>
      <c r="E2424" s="32"/>
      <c r="F2424" s="1"/>
    </row>
    <row r="2425" spans="5:6" ht="11.25">
      <c r="E2425" s="32"/>
      <c r="F2425" s="1"/>
    </row>
    <row r="2426" spans="1:6" ht="11.25">
      <c r="A2426" s="6" t="s">
        <v>1</v>
      </c>
      <c r="E2426" s="32"/>
      <c r="F2426" s="1"/>
    </row>
    <row r="2427" spans="1:6" ht="11.25">
      <c r="A2427" s="6"/>
      <c r="E2427" s="32"/>
      <c r="F2427" s="1"/>
    </row>
    <row r="2428" spans="5:6" ht="11.25">
      <c r="E2428" s="32"/>
      <c r="F2428" s="1"/>
    </row>
    <row r="2429" spans="1:6" ht="11.25">
      <c r="A2429" s="6" t="s">
        <v>245</v>
      </c>
      <c r="E2429" s="32"/>
      <c r="F2429" s="1"/>
    </row>
    <row r="2430" spans="5:6" ht="11.25">
      <c r="E2430" s="32"/>
      <c r="F2430" s="1"/>
    </row>
    <row r="2431" spans="1:6" ht="11.25">
      <c r="A2431" s="7">
        <v>20</v>
      </c>
      <c r="B2431" s="4" t="s">
        <v>146</v>
      </c>
      <c r="E2431" s="32"/>
      <c r="F2431" s="1"/>
    </row>
    <row r="2432" spans="1:6" ht="11.25">
      <c r="A2432" s="7">
        <v>200</v>
      </c>
      <c r="B2432" s="4" t="s">
        <v>387</v>
      </c>
      <c r="C2432" s="32">
        <v>0</v>
      </c>
      <c r="D2432" s="1"/>
      <c r="E2432" s="32">
        <v>0</v>
      </c>
      <c r="F2432" s="1"/>
    </row>
    <row r="2433" spans="1:6" ht="11.25">
      <c r="A2433" s="7">
        <v>202</v>
      </c>
      <c r="B2433" s="4" t="s">
        <v>388</v>
      </c>
      <c r="C2433" s="32">
        <v>0</v>
      </c>
      <c r="D2433" s="1"/>
      <c r="E2433" s="32">
        <v>0</v>
      </c>
      <c r="F2433" s="1"/>
    </row>
    <row r="2434" spans="1:6" ht="11.25">
      <c r="A2434" s="7">
        <v>203</v>
      </c>
      <c r="B2434" s="4" t="s">
        <v>389</v>
      </c>
      <c r="C2434" s="32">
        <v>0</v>
      </c>
      <c r="D2434" s="1"/>
      <c r="E2434" s="32">
        <v>0</v>
      </c>
      <c r="F2434" s="1"/>
    </row>
    <row r="2435" spans="1:6" ht="11.25">
      <c r="A2435" s="7">
        <v>204</v>
      </c>
      <c r="B2435" s="4" t="s">
        <v>390</v>
      </c>
      <c r="C2435" s="32">
        <v>0</v>
      </c>
      <c r="D2435" s="1"/>
      <c r="E2435" s="32">
        <v>0</v>
      </c>
      <c r="F2435" s="1"/>
    </row>
    <row r="2436" spans="1:6" ht="11.25">
      <c r="A2436" s="7">
        <v>205</v>
      </c>
      <c r="B2436" s="4" t="s">
        <v>391</v>
      </c>
      <c r="C2436" s="32">
        <v>0</v>
      </c>
      <c r="D2436" s="1"/>
      <c r="E2436" s="32">
        <v>0</v>
      </c>
      <c r="F2436" s="1"/>
    </row>
    <row r="2437" spans="1:6" ht="11.25">
      <c r="A2437" s="7">
        <v>206</v>
      </c>
      <c r="B2437" s="4" t="s">
        <v>392</v>
      </c>
      <c r="C2437" s="32">
        <v>0</v>
      </c>
      <c r="D2437" s="1"/>
      <c r="E2437" s="32">
        <v>0</v>
      </c>
      <c r="F2437" s="1"/>
    </row>
    <row r="2438" spans="1:6" ht="11.25">
      <c r="A2438" s="7">
        <v>208</v>
      </c>
      <c r="B2438" s="4" t="s">
        <v>393</v>
      </c>
      <c r="C2438" s="32">
        <v>0</v>
      </c>
      <c r="D2438" s="1"/>
      <c r="E2438" s="32">
        <v>0</v>
      </c>
      <c r="F2438" s="1"/>
    </row>
    <row r="2439" spans="1:6" ht="11.25">
      <c r="A2439" s="7">
        <v>209</v>
      </c>
      <c r="B2439" s="4" t="s">
        <v>96</v>
      </c>
      <c r="C2439" s="32">
        <v>0</v>
      </c>
      <c r="D2439" s="1"/>
      <c r="E2439" s="32">
        <v>0</v>
      </c>
      <c r="F2439" s="1"/>
    </row>
    <row r="2440" spans="1:6" ht="11.25">
      <c r="A2440" s="7"/>
      <c r="C2440" s="32"/>
      <c r="D2440" s="1"/>
      <c r="E2440" s="32"/>
      <c r="F2440" s="1"/>
    </row>
    <row r="2441" spans="1:6" ht="11.25">
      <c r="A2441" s="7">
        <v>21</v>
      </c>
      <c r="B2441" s="4" t="s">
        <v>249</v>
      </c>
      <c r="C2441" s="32"/>
      <c r="D2441" s="1"/>
      <c r="E2441" s="32"/>
      <c r="F2441" s="1"/>
    </row>
    <row r="2442" spans="1:6" ht="11.25">
      <c r="A2442" s="7">
        <v>210</v>
      </c>
      <c r="B2442" s="4" t="s">
        <v>394</v>
      </c>
      <c r="C2442" s="32">
        <v>0</v>
      </c>
      <c r="D2442" s="1"/>
      <c r="E2442" s="32">
        <v>0</v>
      </c>
      <c r="F2442" s="1"/>
    </row>
    <row r="2443" spans="1:6" ht="11.25">
      <c r="A2443" s="7">
        <v>212</v>
      </c>
      <c r="B2443" s="4" t="s">
        <v>395</v>
      </c>
      <c r="C2443" s="32">
        <v>0</v>
      </c>
      <c r="D2443" s="1"/>
      <c r="E2443" s="32">
        <v>0</v>
      </c>
      <c r="F2443" s="1"/>
    </row>
    <row r="2444" spans="1:6" ht="11.25">
      <c r="A2444" s="7">
        <v>213</v>
      </c>
      <c r="B2444" s="4" t="s">
        <v>396</v>
      </c>
      <c r="C2444" s="32">
        <v>0</v>
      </c>
      <c r="D2444" s="1"/>
      <c r="E2444" s="32">
        <v>0</v>
      </c>
      <c r="F2444" s="1"/>
    </row>
    <row r="2445" spans="1:6" ht="11.25">
      <c r="A2445" s="7">
        <v>214</v>
      </c>
      <c r="B2445" s="4" t="s">
        <v>397</v>
      </c>
      <c r="C2445" s="32">
        <v>0</v>
      </c>
      <c r="D2445" s="1"/>
      <c r="E2445" s="32">
        <v>0</v>
      </c>
      <c r="F2445" s="1"/>
    </row>
    <row r="2446" spans="1:6" ht="11.25">
      <c r="A2446" s="7">
        <v>215</v>
      </c>
      <c r="B2446" s="4" t="s">
        <v>398</v>
      </c>
      <c r="C2446" s="32">
        <v>0</v>
      </c>
      <c r="D2446" s="1"/>
      <c r="E2446" s="32">
        <v>0</v>
      </c>
      <c r="F2446" s="1"/>
    </row>
    <row r="2447" spans="1:6" ht="11.25">
      <c r="A2447" s="7">
        <v>216</v>
      </c>
      <c r="B2447" s="4" t="s">
        <v>399</v>
      </c>
      <c r="C2447" s="32">
        <v>0</v>
      </c>
      <c r="D2447" s="1"/>
      <c r="E2447" s="32">
        <v>0</v>
      </c>
      <c r="F2447" s="1"/>
    </row>
    <row r="2448" spans="1:6" ht="11.25">
      <c r="A2448" s="7">
        <v>219</v>
      </c>
      <c r="B2448" s="4" t="s">
        <v>400</v>
      </c>
      <c r="C2448" s="32">
        <v>0</v>
      </c>
      <c r="D2448" s="1"/>
      <c r="E2448" s="32">
        <v>0</v>
      </c>
      <c r="F2448" s="1"/>
    </row>
    <row r="2449" spans="3:6" ht="11.25">
      <c r="C2449" s="32"/>
      <c r="D2449" s="1"/>
      <c r="E2449" s="32"/>
      <c r="F2449" s="1"/>
    </row>
    <row r="2450" spans="1:6" ht="11.25">
      <c r="A2450" s="7">
        <v>22</v>
      </c>
      <c r="B2450" s="4" t="s">
        <v>250</v>
      </c>
      <c r="C2450" s="32"/>
      <c r="D2450" s="1"/>
      <c r="E2450" s="32"/>
      <c r="F2450" s="1"/>
    </row>
    <row r="2451" spans="1:6" ht="11.25">
      <c r="A2451" s="7">
        <v>220</v>
      </c>
      <c r="B2451" s="4" t="s">
        <v>251</v>
      </c>
      <c r="C2451" s="32">
        <v>0</v>
      </c>
      <c r="D2451" s="1"/>
      <c r="E2451" s="32">
        <v>0</v>
      </c>
      <c r="F2451" s="1"/>
    </row>
    <row r="2452" spans="1:6" ht="11.25">
      <c r="A2452" s="7" t="s">
        <v>342</v>
      </c>
      <c r="B2452" s="4" t="s">
        <v>345</v>
      </c>
      <c r="C2452" s="32">
        <v>0</v>
      </c>
      <c r="D2452" s="1"/>
      <c r="E2452" s="32">
        <v>0</v>
      </c>
      <c r="F2452" s="1"/>
    </row>
    <row r="2453" spans="1:6" ht="11.25">
      <c r="A2453" s="7" t="s">
        <v>343</v>
      </c>
      <c r="B2453" s="4" t="s">
        <v>346</v>
      </c>
      <c r="C2453" s="32">
        <v>0</v>
      </c>
      <c r="D2453" s="1"/>
      <c r="E2453" s="32">
        <v>0</v>
      </c>
      <c r="F2453" s="1"/>
    </row>
    <row r="2454" spans="1:6" ht="11.25">
      <c r="A2454" s="7" t="s">
        <v>252</v>
      </c>
      <c r="B2454" s="4" t="s">
        <v>347</v>
      </c>
      <c r="C2454" s="32">
        <v>0</v>
      </c>
      <c r="D2454" s="1"/>
      <c r="E2454" s="32">
        <v>0</v>
      </c>
      <c r="F2454" s="1"/>
    </row>
    <row r="2455" spans="1:6" ht="11.25">
      <c r="A2455" s="7">
        <v>221</v>
      </c>
      <c r="B2455" s="4" t="s">
        <v>253</v>
      </c>
      <c r="C2455" s="32"/>
      <c r="D2455" s="1"/>
      <c r="E2455" s="32"/>
      <c r="F2455" s="1"/>
    </row>
    <row r="2456" spans="1:8" ht="11.25">
      <c r="A2456" s="7" t="s">
        <v>36</v>
      </c>
      <c r="B2456" s="4" t="s">
        <v>350</v>
      </c>
      <c r="C2456" s="32">
        <f>'[1]Pre2020'!$C$431</f>
        <v>1906499.99</v>
      </c>
      <c r="D2456" s="1"/>
      <c r="E2456" s="32">
        <v>1351309.73</v>
      </c>
      <c r="F2456" s="1"/>
      <c r="H2456" s="4" t="s">
        <v>513</v>
      </c>
    </row>
    <row r="2457" spans="1:6" ht="11.25">
      <c r="A2457" s="7" t="s">
        <v>254</v>
      </c>
      <c r="B2457" s="4" t="s">
        <v>351</v>
      </c>
      <c r="C2457" s="32">
        <f>'[1]Pre2020'!$C$434</f>
        <v>0</v>
      </c>
      <c r="D2457" s="1"/>
      <c r="E2457" s="32">
        <v>0</v>
      </c>
      <c r="F2457" s="1"/>
    </row>
    <row r="2458" spans="1:6" ht="11.25">
      <c r="A2458" s="7" t="s">
        <v>255</v>
      </c>
      <c r="B2458" s="4" t="s">
        <v>372</v>
      </c>
      <c r="C2458" s="32">
        <v>0</v>
      </c>
      <c r="D2458" s="1"/>
      <c r="E2458" s="32">
        <v>0</v>
      </c>
      <c r="F2458" s="1"/>
    </row>
    <row r="2459" spans="1:6" ht="11.25">
      <c r="A2459" s="7" t="s">
        <v>97</v>
      </c>
      <c r="B2459" s="4" t="s">
        <v>98</v>
      </c>
      <c r="C2459" s="32">
        <v>0</v>
      </c>
      <c r="D2459" s="1"/>
      <c r="E2459" s="32">
        <v>0</v>
      </c>
      <c r="F2459" s="1"/>
    </row>
    <row r="2460" spans="1:6" ht="11.25">
      <c r="A2460" s="7" t="s">
        <v>256</v>
      </c>
      <c r="B2460" s="4" t="s">
        <v>373</v>
      </c>
      <c r="C2460" s="32">
        <v>0</v>
      </c>
      <c r="D2460" s="1"/>
      <c r="E2460" s="32">
        <v>0</v>
      </c>
      <c r="F2460" s="1"/>
    </row>
    <row r="2461" spans="1:6" ht="11.25">
      <c r="A2461" s="7" t="s">
        <v>348</v>
      </c>
      <c r="B2461" s="4" t="s">
        <v>99</v>
      </c>
      <c r="C2461" s="32">
        <v>0</v>
      </c>
      <c r="D2461" s="1"/>
      <c r="E2461" s="32">
        <v>0</v>
      </c>
      <c r="F2461" s="1"/>
    </row>
    <row r="2462" spans="1:6" ht="11.25">
      <c r="A2462" s="7" t="s">
        <v>356</v>
      </c>
      <c r="B2462" s="4" t="s">
        <v>357</v>
      </c>
      <c r="C2462" s="32">
        <v>0</v>
      </c>
      <c r="D2462" s="1"/>
      <c r="E2462" s="32">
        <v>0</v>
      </c>
      <c r="F2462" s="1"/>
    </row>
    <row r="2463" spans="1:6" ht="11.25">
      <c r="A2463" s="7" t="s">
        <v>349</v>
      </c>
      <c r="B2463" s="4" t="s">
        <v>374</v>
      </c>
      <c r="C2463" s="32">
        <v>0</v>
      </c>
      <c r="D2463" s="1"/>
      <c r="E2463" s="32">
        <v>0</v>
      </c>
      <c r="F2463" s="1"/>
    </row>
    <row r="2464" spans="1:6" ht="11.25">
      <c r="A2464" s="7">
        <v>222</v>
      </c>
      <c r="B2464" s="4" t="s">
        <v>257</v>
      </c>
      <c r="C2464" s="32"/>
      <c r="D2464" s="1"/>
      <c r="E2464" s="32"/>
      <c r="F2464" s="1"/>
    </row>
    <row r="2465" spans="1:6" ht="11.25">
      <c r="A2465" s="7" t="s">
        <v>401</v>
      </c>
      <c r="B2465" s="4" t="s">
        <v>100</v>
      </c>
      <c r="C2465" s="32">
        <f>'[1]Pre2020'!$C$436</f>
        <v>1200</v>
      </c>
      <c r="D2465" s="1"/>
      <c r="E2465" s="32">
        <v>1200</v>
      </c>
      <c r="F2465" s="1"/>
    </row>
    <row r="2466" spans="1:6" ht="11.25">
      <c r="A2466" s="7" t="s">
        <v>457</v>
      </c>
      <c r="B2466" s="4" t="s">
        <v>88</v>
      </c>
      <c r="C2466" s="32">
        <v>0</v>
      </c>
      <c r="D2466" s="1"/>
      <c r="E2466" s="32">
        <v>0</v>
      </c>
      <c r="F2466" s="1"/>
    </row>
    <row r="2467" spans="1:6" ht="11.25">
      <c r="A2467" s="7" t="s">
        <v>183</v>
      </c>
      <c r="B2467" s="4" t="s">
        <v>258</v>
      </c>
      <c r="C2467" s="32">
        <v>0</v>
      </c>
      <c r="D2467" s="1"/>
      <c r="E2467" s="32">
        <v>0</v>
      </c>
      <c r="F2467" s="1"/>
    </row>
    <row r="2468" spans="1:6" ht="11.25">
      <c r="A2468" s="7" t="s">
        <v>184</v>
      </c>
      <c r="B2468" s="4" t="s">
        <v>259</v>
      </c>
      <c r="C2468" s="32">
        <v>0</v>
      </c>
      <c r="D2468" s="1"/>
      <c r="E2468" s="32">
        <v>0</v>
      </c>
      <c r="F2468" s="1"/>
    </row>
    <row r="2469" spans="1:6" ht="11.25">
      <c r="A2469" s="7">
        <v>225</v>
      </c>
      <c r="B2469" s="4" t="s">
        <v>260</v>
      </c>
      <c r="C2469" s="32"/>
      <c r="D2469" s="1"/>
      <c r="E2469" s="32"/>
      <c r="F2469" s="1"/>
    </row>
    <row r="2470" spans="1:6" ht="11.25">
      <c r="A2470" s="7" t="s">
        <v>101</v>
      </c>
      <c r="B2470" s="4" t="s">
        <v>106</v>
      </c>
      <c r="C2470" s="32">
        <v>0</v>
      </c>
      <c r="D2470" s="1"/>
      <c r="E2470" s="32">
        <v>0</v>
      </c>
      <c r="F2470" s="1"/>
    </row>
    <row r="2471" spans="1:6" ht="11.25">
      <c r="A2471" s="7" t="s">
        <v>102</v>
      </c>
      <c r="B2471" s="4" t="s">
        <v>103</v>
      </c>
      <c r="C2471" s="32">
        <v>0</v>
      </c>
      <c r="D2471" s="1"/>
      <c r="E2471" s="32">
        <v>0</v>
      </c>
      <c r="F2471" s="1"/>
    </row>
    <row r="2472" spans="1:6" ht="11.25">
      <c r="A2472" s="7" t="s">
        <v>104</v>
      </c>
      <c r="B2472" s="4" t="s">
        <v>105</v>
      </c>
      <c r="C2472" s="32">
        <v>0</v>
      </c>
      <c r="D2472" s="1"/>
      <c r="E2472" s="32">
        <v>0</v>
      </c>
      <c r="F2472" s="1"/>
    </row>
    <row r="2473" spans="1:6" ht="11.25">
      <c r="A2473" s="7" t="s">
        <v>94</v>
      </c>
      <c r="B2473" s="4" t="s">
        <v>362</v>
      </c>
      <c r="C2473" s="32">
        <v>0</v>
      </c>
      <c r="D2473" s="1"/>
      <c r="E2473" s="32">
        <v>0</v>
      </c>
      <c r="F2473" s="1"/>
    </row>
    <row r="2474" spans="1:6" ht="11.25">
      <c r="A2474" s="7">
        <v>227</v>
      </c>
      <c r="B2474" s="4" t="s">
        <v>107</v>
      </c>
      <c r="C2474" s="32"/>
      <c r="D2474" s="1"/>
      <c r="E2474" s="32"/>
      <c r="F2474" s="1"/>
    </row>
    <row r="2475" spans="1:6" ht="11.25">
      <c r="A2475" s="7" t="s">
        <v>110</v>
      </c>
      <c r="B2475" s="4" t="s">
        <v>111</v>
      </c>
      <c r="C2475" s="32">
        <v>0</v>
      </c>
      <c r="D2475" s="1"/>
      <c r="E2475" s="32">
        <v>0</v>
      </c>
      <c r="F2475" s="1"/>
    </row>
    <row r="2476" spans="1:6" ht="11.25">
      <c r="A2476" s="7" t="s">
        <v>112</v>
      </c>
      <c r="B2476" s="4" t="s">
        <v>113</v>
      </c>
      <c r="C2476" s="32">
        <v>0</v>
      </c>
      <c r="D2476" s="1"/>
      <c r="E2476" s="32">
        <v>0</v>
      </c>
      <c r="F2476" s="1"/>
    </row>
    <row r="2477" spans="1:6" ht="11.25">
      <c r="A2477" s="7" t="s">
        <v>114</v>
      </c>
      <c r="B2477" s="4" t="s">
        <v>115</v>
      </c>
      <c r="C2477" s="32">
        <v>0</v>
      </c>
      <c r="D2477" s="1"/>
      <c r="E2477" s="32">
        <v>0</v>
      </c>
      <c r="F2477" s="1"/>
    </row>
    <row r="2478" spans="1:6" ht="11.25">
      <c r="A2478" s="7" t="s">
        <v>108</v>
      </c>
      <c r="B2478" s="4" t="s">
        <v>109</v>
      </c>
      <c r="C2478" s="32">
        <f>'[1]Pre2020'!$C$438+'[1]Pre2020'!$C$441</f>
        <v>645490.58</v>
      </c>
      <c r="D2478" s="1"/>
      <c r="E2478" s="32">
        <v>573406.53</v>
      </c>
      <c r="F2478" s="1"/>
    </row>
    <row r="2479" spans="3:6" ht="11.25">
      <c r="C2479" s="32"/>
      <c r="D2479" s="1"/>
      <c r="E2479" s="32"/>
      <c r="F2479" s="1"/>
    </row>
    <row r="2480" spans="2:6" ht="11.25">
      <c r="B2480" s="5" t="s">
        <v>266</v>
      </c>
      <c r="C2480" s="32"/>
      <c r="D2480" s="13">
        <f>SUM(C2432:C2478)</f>
        <v>2553190.57</v>
      </c>
      <c r="E2480" s="32"/>
      <c r="F2480" s="13">
        <v>1925916.26</v>
      </c>
    </row>
    <row r="2481" spans="5:6" ht="11.25">
      <c r="E2481" s="32"/>
      <c r="F2481" s="1"/>
    </row>
    <row r="2482" spans="1:6" ht="11.25">
      <c r="A2482" s="6" t="s">
        <v>268</v>
      </c>
      <c r="B2482" s="6"/>
      <c r="C2482" s="6"/>
      <c r="D2482" s="6"/>
      <c r="E2482" s="32"/>
      <c r="F2482" s="1"/>
    </row>
    <row r="2483" spans="5:6" ht="11.25">
      <c r="E2483" s="32"/>
      <c r="F2483" s="1"/>
    </row>
    <row r="2484" spans="1:6" ht="11.25">
      <c r="A2484" s="7">
        <v>44</v>
      </c>
      <c r="B2484" s="4" t="s">
        <v>38</v>
      </c>
      <c r="E2484" s="32"/>
      <c r="F2484" s="1"/>
    </row>
    <row r="2485" spans="1:6" ht="11.25">
      <c r="A2485" s="7">
        <v>443</v>
      </c>
      <c r="B2485" s="4" t="s">
        <v>44</v>
      </c>
      <c r="C2485" s="32">
        <v>0</v>
      </c>
      <c r="D2485" s="1"/>
      <c r="E2485" s="32">
        <v>0</v>
      </c>
      <c r="F2485" s="1"/>
    </row>
    <row r="2486" spans="3:6" ht="11.25">
      <c r="C2486" s="32"/>
      <c r="D2486" s="1"/>
      <c r="E2486" s="32"/>
      <c r="F2486" s="1"/>
    </row>
    <row r="2487" spans="1:6" ht="11.25">
      <c r="A2487" s="7">
        <v>46</v>
      </c>
      <c r="B2487" s="4" t="s">
        <v>269</v>
      </c>
      <c r="C2487" s="32"/>
      <c r="D2487" s="1"/>
      <c r="E2487" s="32"/>
      <c r="F2487" s="1"/>
    </row>
    <row r="2488" spans="1:6" ht="11.25">
      <c r="A2488" s="7">
        <v>462</v>
      </c>
      <c r="B2488" s="4" t="s">
        <v>270</v>
      </c>
      <c r="C2488" s="32">
        <v>0</v>
      </c>
      <c r="D2488" s="1"/>
      <c r="E2488" s="32">
        <v>0</v>
      </c>
      <c r="F2488" s="1"/>
    </row>
    <row r="2489" spans="3:6" ht="11.25">
      <c r="C2489" s="32"/>
      <c r="D2489" s="1"/>
      <c r="E2489" s="32"/>
      <c r="F2489" s="1"/>
    </row>
    <row r="2490" spans="1:6" ht="11.25">
      <c r="A2490" s="7">
        <v>48</v>
      </c>
      <c r="B2490" s="4" t="s">
        <v>271</v>
      </c>
      <c r="C2490" s="32"/>
      <c r="D2490" s="1"/>
      <c r="E2490" s="32"/>
      <c r="F2490" s="1"/>
    </row>
    <row r="2491" spans="1:6" ht="11.25">
      <c r="A2491" s="7">
        <v>482</v>
      </c>
      <c r="B2491" s="4" t="s">
        <v>376</v>
      </c>
      <c r="C2491" s="32">
        <v>0</v>
      </c>
      <c r="D2491" s="1"/>
      <c r="E2491" s="32">
        <v>0</v>
      </c>
      <c r="F2491" s="1"/>
    </row>
    <row r="2492" spans="1:6" ht="11.25">
      <c r="A2492" s="7">
        <v>489</v>
      </c>
      <c r="B2492" s="4" t="s">
        <v>219</v>
      </c>
      <c r="C2492" s="32">
        <v>0</v>
      </c>
      <c r="D2492" s="1"/>
      <c r="E2492" s="32">
        <v>0</v>
      </c>
      <c r="F2492" s="1"/>
    </row>
    <row r="2493" spans="3:6" ht="11.25">
      <c r="C2493" s="32"/>
      <c r="D2493" s="1"/>
      <c r="E2493" s="32"/>
      <c r="F2493" s="1"/>
    </row>
    <row r="2494" spans="2:6" ht="11.25">
      <c r="B2494" s="5" t="s">
        <v>225</v>
      </c>
      <c r="C2494" s="33"/>
      <c r="D2494" s="31">
        <f>SUM(C2485:C2493)</f>
        <v>0</v>
      </c>
      <c r="E2494" s="33"/>
      <c r="F2494" s="31">
        <v>0</v>
      </c>
    </row>
    <row r="2495" spans="5:6" ht="11.25">
      <c r="E2495" s="32"/>
      <c r="F2495" s="1"/>
    </row>
    <row r="2496" spans="1:6" ht="11.25">
      <c r="A2496" s="6" t="s">
        <v>272</v>
      </c>
      <c r="B2496" s="6"/>
      <c r="C2496" s="6"/>
      <c r="D2496" s="6"/>
      <c r="E2496" s="32"/>
      <c r="F2496" s="1"/>
    </row>
    <row r="2497" spans="5:6" ht="11.25">
      <c r="E2497" s="32"/>
      <c r="F2497" s="1"/>
    </row>
    <row r="2498" spans="1:6" ht="11.25">
      <c r="A2498" s="7">
        <v>60</v>
      </c>
      <c r="B2498" s="4" t="s">
        <v>303</v>
      </c>
      <c r="E2498" s="32"/>
      <c r="F2498" s="1"/>
    </row>
    <row r="2499" spans="1:6" ht="11.25">
      <c r="A2499" s="7">
        <v>600</v>
      </c>
      <c r="B2499" s="4" t="s">
        <v>377</v>
      </c>
      <c r="C2499" s="32">
        <f>'[3]PARTIDAS PRG'!$D330</f>
        <v>0</v>
      </c>
      <c r="D2499" s="32"/>
      <c r="E2499" s="32">
        <v>0</v>
      </c>
      <c r="F2499" s="1"/>
    </row>
    <row r="2500" spans="1:6" ht="11.25">
      <c r="A2500" s="7">
        <v>609</v>
      </c>
      <c r="B2500" s="4" t="s">
        <v>378</v>
      </c>
      <c r="C2500" s="32">
        <f>'[3]PARTIDAS PRG'!$D331</f>
        <v>0</v>
      </c>
      <c r="D2500" s="32"/>
      <c r="E2500" s="32">
        <v>0</v>
      </c>
      <c r="F2500" s="1"/>
    </row>
    <row r="2501" spans="1:6" ht="11.25">
      <c r="A2501" s="7"/>
      <c r="C2501" s="32"/>
      <c r="D2501" s="32"/>
      <c r="E2501" s="32"/>
      <c r="F2501" s="1"/>
    </row>
    <row r="2502" spans="1:6" ht="11.25">
      <c r="A2502" s="7">
        <v>61</v>
      </c>
      <c r="B2502" s="4" t="s">
        <v>380</v>
      </c>
      <c r="C2502" s="32"/>
      <c r="D2502" s="32"/>
      <c r="E2502" s="32"/>
      <c r="F2502" s="1"/>
    </row>
    <row r="2503" spans="1:6" ht="11.25">
      <c r="A2503" s="7">
        <v>610</v>
      </c>
      <c r="B2503" s="4" t="s">
        <v>377</v>
      </c>
      <c r="C2503" s="32">
        <f>'[3]PARTIDAS PRG'!$D332</f>
        <v>0</v>
      </c>
      <c r="D2503" s="32"/>
      <c r="E2503" s="32">
        <v>0</v>
      </c>
      <c r="F2503" s="1"/>
    </row>
    <row r="2504" spans="1:6" ht="11.25">
      <c r="A2504" s="7">
        <v>619</v>
      </c>
      <c r="B2504" s="4" t="s">
        <v>379</v>
      </c>
      <c r="C2504" s="32">
        <f>'[3]PARTIDAS PRG'!$D333</f>
        <v>0</v>
      </c>
      <c r="D2504" s="32"/>
      <c r="E2504" s="32">
        <v>0</v>
      </c>
      <c r="F2504" s="1"/>
    </row>
    <row r="2505" spans="1:6" ht="11.25">
      <c r="A2505" s="7"/>
      <c r="C2505" s="32"/>
      <c r="D2505" s="32"/>
      <c r="E2505" s="32"/>
      <c r="F2505" s="1"/>
    </row>
    <row r="2506" spans="1:6" ht="11.25">
      <c r="A2506" s="7">
        <v>62</v>
      </c>
      <c r="B2506" s="4" t="s">
        <v>304</v>
      </c>
      <c r="C2506" s="32"/>
      <c r="D2506" s="32"/>
      <c r="E2506" s="32"/>
      <c r="F2506" s="1"/>
    </row>
    <row r="2507" spans="1:6" ht="11.25">
      <c r="A2507" s="7">
        <v>621</v>
      </c>
      <c r="B2507" s="4" t="s">
        <v>273</v>
      </c>
      <c r="C2507" s="32">
        <f>'[3]PARTIDAS PRG'!$D334</f>
        <v>0</v>
      </c>
      <c r="D2507" s="32"/>
      <c r="E2507" s="32">
        <v>0</v>
      </c>
      <c r="F2507" s="1"/>
    </row>
    <row r="2508" spans="1:6" ht="11.25">
      <c r="A2508" s="7">
        <v>622</v>
      </c>
      <c r="B2508" s="4" t="s">
        <v>246</v>
      </c>
      <c r="C2508" s="32">
        <f>'[3]PARTIDAS PRG'!$D335</f>
        <v>255319.06</v>
      </c>
      <c r="D2508" s="32"/>
      <c r="E2508" s="32">
        <v>220000</v>
      </c>
      <c r="F2508" s="1"/>
    </row>
    <row r="2509" spans="1:6" ht="11.25">
      <c r="A2509" s="7">
        <v>623</v>
      </c>
      <c r="B2509" s="4" t="s">
        <v>41</v>
      </c>
      <c r="C2509" s="32">
        <f>'[3]PARTIDAS PRG'!$D336</f>
        <v>0</v>
      </c>
      <c r="D2509" s="32"/>
      <c r="E2509" s="32">
        <v>0</v>
      </c>
      <c r="F2509" s="1"/>
    </row>
    <row r="2510" spans="1:6" ht="11.25">
      <c r="A2510" s="7">
        <v>624</v>
      </c>
      <c r="B2510" s="4" t="s">
        <v>247</v>
      </c>
      <c r="C2510" s="32">
        <f>'[3]PARTIDAS PRG'!$D337</f>
        <v>0</v>
      </c>
      <c r="D2510" s="32"/>
      <c r="E2510" s="32">
        <v>0</v>
      </c>
      <c r="F2510" s="1"/>
    </row>
    <row r="2511" spans="1:6" ht="11.25">
      <c r="A2511" s="7">
        <v>625</v>
      </c>
      <c r="B2511" s="4" t="s">
        <v>39</v>
      </c>
      <c r="C2511" s="32">
        <f>'[3]PARTIDAS PRG'!$D338</f>
        <v>0</v>
      </c>
      <c r="D2511" s="32"/>
      <c r="E2511" s="32">
        <v>0</v>
      </c>
      <c r="F2511" s="1"/>
    </row>
    <row r="2512" spans="1:6" ht="11.25">
      <c r="A2512" s="7">
        <v>626</v>
      </c>
      <c r="B2512" s="4" t="s">
        <v>248</v>
      </c>
      <c r="C2512" s="32">
        <f>'[3]PARTIDAS PRG'!$D339</f>
        <v>0</v>
      </c>
      <c r="D2512" s="32"/>
      <c r="E2512" s="32">
        <v>0</v>
      </c>
      <c r="F2512" s="1"/>
    </row>
    <row r="2513" spans="1:6" ht="11.25">
      <c r="A2513" s="7">
        <v>627</v>
      </c>
      <c r="B2513" s="4" t="s">
        <v>274</v>
      </c>
      <c r="C2513" s="32">
        <f>'[3]PARTIDAS PRG'!$D340</f>
        <v>0</v>
      </c>
      <c r="D2513" s="32"/>
      <c r="E2513" s="32">
        <v>0</v>
      </c>
      <c r="F2513" s="1"/>
    </row>
    <row r="2514" spans="1:6" ht="11.25">
      <c r="A2514" s="7">
        <v>629</v>
      </c>
      <c r="B2514" s="4" t="s">
        <v>40</v>
      </c>
      <c r="C2514" s="32">
        <f>'[3]PARTIDAS PRG'!$D341</f>
        <v>0</v>
      </c>
      <c r="D2514" s="32"/>
      <c r="E2514" s="32">
        <v>0</v>
      </c>
      <c r="F2514" s="1"/>
    </row>
    <row r="2515" spans="1:6" ht="11.25">
      <c r="A2515" s="7"/>
      <c r="C2515" s="32"/>
      <c r="D2515" s="32"/>
      <c r="E2515" s="32"/>
      <c r="F2515" s="1"/>
    </row>
    <row r="2516" spans="1:6" ht="11.25">
      <c r="A2516" s="7">
        <v>63</v>
      </c>
      <c r="B2516" s="4" t="s">
        <v>275</v>
      </c>
      <c r="C2516" s="32"/>
      <c r="D2516" s="32"/>
      <c r="E2516" s="32"/>
      <c r="F2516" s="1"/>
    </row>
    <row r="2517" spans="1:6" ht="11.25">
      <c r="A2517" s="7">
        <v>631</v>
      </c>
      <c r="B2517" s="4" t="s">
        <v>273</v>
      </c>
      <c r="C2517" s="32">
        <f>'[3]PARTIDAS PRG'!$D342</f>
        <v>0</v>
      </c>
      <c r="D2517" s="32"/>
      <c r="E2517" s="32">
        <v>0</v>
      </c>
      <c r="F2517" s="1"/>
    </row>
    <row r="2518" spans="1:6" ht="11.25">
      <c r="A2518" s="7">
        <v>632</v>
      </c>
      <c r="B2518" s="4" t="s">
        <v>246</v>
      </c>
      <c r="C2518" s="32">
        <f>'[3]PARTIDAS PRG'!$D343</f>
        <v>0</v>
      </c>
      <c r="D2518" s="32"/>
      <c r="E2518" s="32">
        <v>0</v>
      </c>
      <c r="F2518" s="1"/>
    </row>
    <row r="2519" spans="1:6" ht="11.25">
      <c r="A2519" s="7">
        <v>633</v>
      </c>
      <c r="B2519" s="4" t="s">
        <v>41</v>
      </c>
      <c r="C2519" s="32">
        <f>'[3]PARTIDAS PRG'!$D344</f>
        <v>0</v>
      </c>
      <c r="D2519" s="32"/>
      <c r="E2519" s="32">
        <v>0</v>
      </c>
      <c r="F2519" s="1"/>
    </row>
    <row r="2520" spans="1:6" ht="11.25">
      <c r="A2520" s="7">
        <v>634</v>
      </c>
      <c r="B2520" s="4" t="s">
        <v>247</v>
      </c>
      <c r="C2520" s="32">
        <f>'[3]PARTIDAS PRG'!$D345</f>
        <v>0</v>
      </c>
      <c r="D2520" s="32"/>
      <c r="E2520" s="32">
        <v>0</v>
      </c>
      <c r="F2520" s="1"/>
    </row>
    <row r="2521" spans="1:6" ht="11.25">
      <c r="A2521" s="7">
        <v>635</v>
      </c>
      <c r="B2521" s="4" t="s">
        <v>39</v>
      </c>
      <c r="C2521" s="32">
        <f>'[3]PARTIDAS PRG'!$D346</f>
        <v>0</v>
      </c>
      <c r="D2521" s="32"/>
      <c r="E2521" s="32">
        <v>0</v>
      </c>
      <c r="F2521" s="1"/>
    </row>
    <row r="2522" spans="1:6" ht="11.25">
      <c r="A2522" s="7">
        <v>636</v>
      </c>
      <c r="B2522" s="4" t="s">
        <v>248</v>
      </c>
      <c r="C2522" s="32">
        <f>'[3]PARTIDAS PRG'!$D347</f>
        <v>0</v>
      </c>
      <c r="D2522" s="32"/>
      <c r="E2522" s="32">
        <v>0</v>
      </c>
      <c r="F2522" s="1"/>
    </row>
    <row r="2523" spans="1:6" ht="11.25">
      <c r="A2523" s="7">
        <v>637</v>
      </c>
      <c r="B2523" s="4" t="s">
        <v>274</v>
      </c>
      <c r="C2523" s="32">
        <f>'[3]PARTIDAS PRG'!$D348</f>
        <v>0</v>
      </c>
      <c r="D2523" s="32"/>
      <c r="E2523" s="32">
        <v>0</v>
      </c>
      <c r="F2523" s="1"/>
    </row>
    <row r="2524" spans="1:6" ht="11.25">
      <c r="A2524" s="7">
        <v>639</v>
      </c>
      <c r="B2524" s="4" t="s">
        <v>42</v>
      </c>
      <c r="C2524" s="32">
        <f>'[3]PARTIDAS PRG'!$D349</f>
        <v>0</v>
      </c>
      <c r="D2524" s="32"/>
      <c r="E2524" s="32">
        <v>0</v>
      </c>
      <c r="F2524" s="1"/>
    </row>
    <row r="2525" spans="1:6" ht="11.25">
      <c r="A2525" s="7"/>
      <c r="C2525" s="32"/>
      <c r="D2525" s="32"/>
      <c r="E2525" s="32"/>
      <c r="F2525" s="1"/>
    </row>
    <row r="2526" spans="1:6" ht="11.25">
      <c r="A2526" s="7">
        <v>64</v>
      </c>
      <c r="B2526" s="4" t="s">
        <v>381</v>
      </c>
      <c r="C2526" s="32"/>
      <c r="D2526" s="32"/>
      <c r="E2526" s="32"/>
      <c r="F2526" s="1"/>
    </row>
    <row r="2527" spans="1:6" ht="11.25">
      <c r="A2527" s="7">
        <v>640</v>
      </c>
      <c r="B2527" s="4" t="s">
        <v>381</v>
      </c>
      <c r="C2527" s="32">
        <f>'[3]PARTIDAS PRG'!$D350</f>
        <v>0</v>
      </c>
      <c r="D2527" s="32"/>
      <c r="E2527" s="32">
        <v>0</v>
      </c>
      <c r="F2527" s="1"/>
    </row>
    <row r="2528" spans="1:6" ht="11.25">
      <c r="A2528" s="7">
        <v>641</v>
      </c>
      <c r="B2528" s="4" t="s">
        <v>43</v>
      </c>
      <c r="C2528" s="32">
        <f>'[3]PARTIDAS PRG'!$D351</f>
        <v>0</v>
      </c>
      <c r="D2528" s="32"/>
      <c r="E2528" s="32">
        <v>0</v>
      </c>
      <c r="F2528" s="1"/>
    </row>
    <row r="2529" spans="1:6" ht="11.25">
      <c r="A2529" s="7"/>
      <c r="C2529" s="32"/>
      <c r="D2529" s="32"/>
      <c r="E2529" s="32"/>
      <c r="F2529" s="1"/>
    </row>
    <row r="2530" spans="1:6" ht="11.25">
      <c r="A2530" s="7">
        <v>65</v>
      </c>
      <c r="B2530" s="4" t="s">
        <v>484</v>
      </c>
      <c r="C2530" s="32"/>
      <c r="D2530" s="32"/>
      <c r="E2530" s="32"/>
      <c r="F2530" s="1"/>
    </row>
    <row r="2531" spans="1:6" ht="11.25">
      <c r="A2531" s="7" t="s">
        <v>367</v>
      </c>
      <c r="B2531" s="4" t="s">
        <v>369</v>
      </c>
      <c r="C2531" s="32">
        <f>'[3]PARTIDAS PRG'!$D352</f>
        <v>0</v>
      </c>
      <c r="D2531" s="32"/>
      <c r="E2531" s="32">
        <v>0</v>
      </c>
      <c r="F2531" s="1"/>
    </row>
    <row r="2532" spans="1:6" ht="11.25">
      <c r="A2532" s="4" t="s">
        <v>368</v>
      </c>
      <c r="B2532" s="4" t="s">
        <v>370</v>
      </c>
      <c r="C2532" s="32">
        <v>0</v>
      </c>
      <c r="D2532" s="32"/>
      <c r="E2532" s="32">
        <v>0</v>
      </c>
      <c r="F2532" s="1"/>
    </row>
    <row r="2533" spans="1:6" ht="11.25">
      <c r="A2533" s="7"/>
      <c r="E2533" s="32"/>
      <c r="F2533" s="1"/>
    </row>
    <row r="2534" spans="2:6" ht="11.25">
      <c r="B2534" s="5" t="s">
        <v>276</v>
      </c>
      <c r="C2534" s="5"/>
      <c r="D2534" s="13">
        <f>SUM(C2499:C2532)</f>
        <v>255319.06</v>
      </c>
      <c r="E2534" s="32"/>
      <c r="F2534" s="13">
        <v>220000</v>
      </c>
    </row>
    <row r="2535" spans="5:6" ht="11.25">
      <c r="E2535" s="32"/>
      <c r="F2535" s="1"/>
    </row>
    <row r="2536" spans="1:6" ht="11.25">
      <c r="A2536" s="6" t="s">
        <v>277</v>
      </c>
      <c r="B2536" s="6"/>
      <c r="C2536" s="6"/>
      <c r="D2536" s="6"/>
      <c r="E2536" s="32"/>
      <c r="F2536" s="1"/>
    </row>
    <row r="2537" spans="5:6" ht="11.25">
      <c r="E2537" s="32"/>
      <c r="F2537" s="1"/>
    </row>
    <row r="2538" spans="1:6" ht="11.25">
      <c r="A2538" s="7">
        <v>70</v>
      </c>
      <c r="B2538" s="4" t="s">
        <v>305</v>
      </c>
      <c r="E2538" s="32"/>
      <c r="F2538" s="1"/>
    </row>
    <row r="2539" spans="1:6" ht="11.25">
      <c r="A2539" s="7">
        <v>700</v>
      </c>
      <c r="B2539" s="4" t="s">
        <v>305</v>
      </c>
      <c r="C2539" s="32">
        <v>0</v>
      </c>
      <c r="D2539" s="1"/>
      <c r="E2539" s="32">
        <v>0</v>
      </c>
      <c r="F2539" s="1"/>
    </row>
    <row r="2540" spans="1:6" ht="11.25">
      <c r="A2540" s="7"/>
      <c r="C2540" s="32"/>
      <c r="D2540" s="1"/>
      <c r="E2540" s="32"/>
      <c r="F2540" s="1"/>
    </row>
    <row r="2541" spans="1:6" ht="11.25">
      <c r="A2541" s="7">
        <v>73</v>
      </c>
      <c r="B2541" s="4" t="s">
        <v>382</v>
      </c>
      <c r="C2541" s="32"/>
      <c r="D2541" s="1"/>
      <c r="E2541" s="32"/>
      <c r="F2541" s="1"/>
    </row>
    <row r="2542" spans="1:6" ht="11.25">
      <c r="A2542" s="7">
        <v>730</v>
      </c>
      <c r="B2542" s="4" t="s">
        <v>383</v>
      </c>
      <c r="C2542" s="32">
        <v>0</v>
      </c>
      <c r="D2542" s="1"/>
      <c r="E2542" s="32">
        <v>0</v>
      </c>
      <c r="F2542" s="1"/>
    </row>
    <row r="2543" spans="1:6" ht="11.25">
      <c r="A2543" s="7"/>
      <c r="C2543" s="32"/>
      <c r="D2543" s="1"/>
      <c r="E2543" s="32"/>
      <c r="F2543" s="1"/>
    </row>
    <row r="2544" spans="1:6" ht="11.25">
      <c r="A2544" s="7">
        <v>74</v>
      </c>
      <c r="B2544" s="4" t="s">
        <v>44</v>
      </c>
      <c r="C2544" s="32"/>
      <c r="D2544" s="1"/>
      <c r="E2544" s="32"/>
      <c r="F2544" s="1"/>
    </row>
    <row r="2545" spans="1:6" ht="11.25">
      <c r="A2545" s="7">
        <v>740</v>
      </c>
      <c r="B2545" s="4" t="s">
        <v>45</v>
      </c>
      <c r="C2545" s="32">
        <v>0</v>
      </c>
      <c r="D2545" s="1"/>
      <c r="E2545" s="32">
        <v>0</v>
      </c>
      <c r="F2545" s="1"/>
    </row>
    <row r="2546" spans="1:6" ht="11.25">
      <c r="A2546" s="7"/>
      <c r="C2546" s="32"/>
      <c r="D2546" s="1"/>
      <c r="E2546" s="32"/>
      <c r="F2546" s="1"/>
    </row>
    <row r="2547" spans="1:6" ht="11.25">
      <c r="A2547" s="7">
        <v>75</v>
      </c>
      <c r="B2547" s="4" t="s">
        <v>278</v>
      </c>
      <c r="C2547" s="32"/>
      <c r="D2547" s="1"/>
      <c r="E2547" s="32"/>
      <c r="F2547" s="1"/>
    </row>
    <row r="2548" spans="1:6" ht="11.25">
      <c r="A2548" s="7">
        <v>750</v>
      </c>
      <c r="B2548" s="4" t="s">
        <v>46</v>
      </c>
      <c r="C2548" s="32">
        <v>0</v>
      </c>
      <c r="D2548" s="1"/>
      <c r="E2548" s="32">
        <v>0</v>
      </c>
      <c r="F2548" s="1"/>
    </row>
    <row r="2549" spans="1:6" ht="11.25">
      <c r="A2549" s="7"/>
      <c r="C2549" s="32"/>
      <c r="D2549" s="1"/>
      <c r="E2549" s="32"/>
      <c r="F2549" s="1"/>
    </row>
    <row r="2550" spans="1:6" ht="11.25">
      <c r="A2550" s="7">
        <v>76</v>
      </c>
      <c r="B2550" s="4" t="s">
        <v>269</v>
      </c>
      <c r="C2550" s="32">
        <v>0</v>
      </c>
      <c r="D2550" s="1"/>
      <c r="E2550" s="32">
        <v>0</v>
      </c>
      <c r="F2550" s="1"/>
    </row>
    <row r="2551" spans="1:6" ht="11.25">
      <c r="A2551" s="7">
        <v>762</v>
      </c>
      <c r="B2551" s="4" t="s">
        <v>270</v>
      </c>
      <c r="C2551" s="32"/>
      <c r="D2551" s="1"/>
      <c r="E2551" s="32"/>
      <c r="F2551" s="1"/>
    </row>
    <row r="2552" spans="1:6" ht="11.25">
      <c r="A2552" s="7"/>
      <c r="C2552" s="32"/>
      <c r="D2552" s="1"/>
      <c r="E2552" s="32"/>
      <c r="F2552" s="1"/>
    </row>
    <row r="2553" spans="1:6" ht="11.25">
      <c r="A2553" s="7">
        <v>77</v>
      </c>
      <c r="B2553" s="4" t="s">
        <v>296</v>
      </c>
      <c r="C2553" s="32">
        <v>0</v>
      </c>
      <c r="D2553" s="1"/>
      <c r="E2553" s="32">
        <v>0</v>
      </c>
      <c r="F2553" s="1"/>
    </row>
    <row r="2554" spans="1:6" ht="11.25">
      <c r="A2554" s="7">
        <v>770</v>
      </c>
      <c r="B2554" s="4" t="s">
        <v>385</v>
      </c>
      <c r="C2554" s="32"/>
      <c r="D2554" s="1"/>
      <c r="E2554" s="32"/>
      <c r="F2554" s="1"/>
    </row>
    <row r="2555" spans="1:6" ht="11.25">
      <c r="A2555" s="7"/>
      <c r="C2555" s="32"/>
      <c r="D2555" s="1"/>
      <c r="E2555" s="32"/>
      <c r="F2555" s="1"/>
    </row>
    <row r="2556" spans="1:6" ht="11.25">
      <c r="A2556" s="7">
        <v>78</v>
      </c>
      <c r="B2556" s="4" t="s">
        <v>297</v>
      </c>
      <c r="C2556" s="32">
        <v>0</v>
      </c>
      <c r="D2556" s="1"/>
      <c r="E2556" s="32">
        <v>0</v>
      </c>
      <c r="F2556" s="1"/>
    </row>
    <row r="2557" spans="1:6" ht="11.25">
      <c r="A2557" s="7">
        <v>789</v>
      </c>
      <c r="B2557" s="4" t="s">
        <v>386</v>
      </c>
      <c r="C2557" s="32"/>
      <c r="D2557" s="1"/>
      <c r="E2557" s="32"/>
      <c r="F2557" s="1"/>
    </row>
    <row r="2558" spans="3:6" ht="11.25">
      <c r="C2558" s="32"/>
      <c r="D2558" s="1"/>
      <c r="E2558" s="32"/>
      <c r="F2558" s="1"/>
    </row>
    <row r="2559" spans="2:6" ht="11.25">
      <c r="B2559" s="5" t="s">
        <v>232</v>
      </c>
      <c r="C2559" s="32"/>
      <c r="D2559" s="13">
        <f>SUM(C2538:C2556)</f>
        <v>0</v>
      </c>
      <c r="E2559" s="32"/>
      <c r="F2559" s="13">
        <v>0</v>
      </c>
    </row>
    <row r="2560" spans="5:6" ht="11.25">
      <c r="E2560" s="32"/>
      <c r="F2560" s="1"/>
    </row>
    <row r="2561" spans="2:6" ht="11.25">
      <c r="B2561" s="5" t="s">
        <v>2</v>
      </c>
      <c r="C2561" s="5"/>
      <c r="D2561" s="13">
        <f>+D2559+D2534+D2494+D2480</f>
        <v>2808509.63</v>
      </c>
      <c r="E2561" s="32"/>
      <c r="F2561" s="13">
        <v>2145916.26</v>
      </c>
    </row>
    <row r="2562" spans="5:6" ht="11.25">
      <c r="E2562" s="32"/>
      <c r="F2562" s="1"/>
    </row>
    <row r="2563" spans="2:6" ht="15.75">
      <c r="B2563" s="120" t="s">
        <v>124</v>
      </c>
      <c r="C2563" s="133"/>
      <c r="D2563" s="120"/>
      <c r="E2563" s="32"/>
      <c r="F2563" s="1"/>
    </row>
    <row r="2564" spans="2:5" ht="15.75">
      <c r="B2564" s="120" t="s">
        <v>125</v>
      </c>
      <c r="C2564" s="133"/>
      <c r="D2564" s="120"/>
      <c r="E2564" s="4"/>
    </row>
    <row r="2565" spans="2:6" ht="15.75">
      <c r="B2565" s="120"/>
      <c r="C2565" s="133"/>
      <c r="D2565" s="120"/>
      <c r="E2565" s="103"/>
      <c r="F2565" s="103"/>
    </row>
    <row r="2566" spans="2:6" ht="15.75">
      <c r="B2566" s="120"/>
      <c r="C2566" s="105">
        <v>2019</v>
      </c>
      <c r="D2566" s="120"/>
      <c r="E2566" s="103">
        <v>2018</v>
      </c>
      <c r="F2566" s="103"/>
    </row>
    <row r="2567" spans="5:6" ht="11.25">
      <c r="E2567" s="32"/>
      <c r="F2567" s="1"/>
    </row>
    <row r="2568" spans="5:6" ht="11.25">
      <c r="E2568" s="32"/>
      <c r="F2568" s="1"/>
    </row>
    <row r="2569" spans="2:6" ht="11.25">
      <c r="B2569" s="4" t="s">
        <v>48</v>
      </c>
      <c r="C2569" s="32">
        <f>+D728</f>
        <v>7102424.224911365</v>
      </c>
      <c r="E2569" s="32">
        <v>6048622.528733031</v>
      </c>
      <c r="F2569" s="32"/>
    </row>
    <row r="2570" spans="3:6" ht="11.25">
      <c r="C2570" s="32"/>
      <c r="E2570" s="32"/>
      <c r="F2570" s="1"/>
    </row>
    <row r="2571" spans="2:6" ht="11.25">
      <c r="B2571" s="4" t="s">
        <v>49</v>
      </c>
      <c r="C2571" s="32">
        <f>+D864</f>
        <v>205478.44</v>
      </c>
      <c r="E2571" s="32">
        <v>647986</v>
      </c>
      <c r="F2571" s="32"/>
    </row>
    <row r="2572" spans="3:6" ht="11.25">
      <c r="C2572" s="32"/>
      <c r="E2572" s="32"/>
      <c r="F2572" s="32"/>
    </row>
    <row r="2573" spans="2:6" ht="11.25">
      <c r="B2573" s="4" t="s">
        <v>280</v>
      </c>
      <c r="C2573" s="32">
        <f>+D998</f>
        <v>122804.7</v>
      </c>
      <c r="E2573" s="32">
        <v>3220344.2818</v>
      </c>
      <c r="F2573" s="32"/>
    </row>
    <row r="2574" spans="3:6" ht="11.25">
      <c r="C2574" s="32"/>
      <c r="E2574" s="32"/>
      <c r="F2574" s="32"/>
    </row>
    <row r="2575" spans="2:6" ht="11.25">
      <c r="B2575" s="4" t="s">
        <v>282</v>
      </c>
      <c r="C2575" s="32">
        <f>+D1132</f>
        <v>514470.58</v>
      </c>
      <c r="E2575" s="32">
        <v>2665038.5532</v>
      </c>
      <c r="F2575" s="32"/>
    </row>
    <row r="2576" spans="3:6" ht="11.25">
      <c r="C2576" s="32"/>
      <c r="E2576" s="32"/>
      <c r="F2576" s="32"/>
    </row>
    <row r="2577" spans="2:6" ht="11.25">
      <c r="B2577" s="4" t="s">
        <v>284</v>
      </c>
      <c r="C2577" s="32">
        <f>+D1266</f>
        <v>0</v>
      </c>
      <c r="E2577" s="32">
        <v>70460</v>
      </c>
      <c r="F2577" s="32"/>
    </row>
    <row r="2578" spans="3:6" ht="11.25">
      <c r="C2578" s="32"/>
      <c r="E2578" s="32"/>
      <c r="F2578" s="32"/>
    </row>
    <row r="2579" spans="2:6" ht="11.25">
      <c r="B2579" s="4" t="s">
        <v>286</v>
      </c>
      <c r="C2579" s="32">
        <f>+D1401</f>
        <v>57727.4014009987</v>
      </c>
      <c r="E2579" s="32">
        <v>62466.479999999996</v>
      </c>
      <c r="F2579" s="32"/>
    </row>
    <row r="2580" spans="3:6" ht="11.25">
      <c r="C2580" s="32"/>
      <c r="E2580" s="32"/>
      <c r="F2580" s="32"/>
    </row>
    <row r="2581" spans="2:6" ht="11.25">
      <c r="B2581" s="4" t="s">
        <v>288</v>
      </c>
      <c r="C2581" s="32">
        <f>+D1536</f>
        <v>1349267.27</v>
      </c>
      <c r="E2581" s="32">
        <v>2008672.6028</v>
      </c>
      <c r="F2581" s="32"/>
    </row>
    <row r="2582" spans="3:6" ht="11.25">
      <c r="C2582" s="32"/>
      <c r="E2582" s="32"/>
      <c r="F2582" s="32"/>
    </row>
    <row r="2583" spans="2:6" ht="11.25">
      <c r="B2583" s="4" t="s">
        <v>290</v>
      </c>
      <c r="C2583" s="32">
        <f>+D1671</f>
        <v>16107353.91</v>
      </c>
      <c r="E2583" s="32">
        <v>12098707.450000001</v>
      </c>
      <c r="F2583" s="32"/>
    </row>
    <row r="2584" spans="3:6" ht="11.25">
      <c r="C2584" s="32"/>
      <c r="E2584" s="32"/>
      <c r="F2584" s="32"/>
    </row>
    <row r="2585" spans="2:6" ht="11.25">
      <c r="B2585" s="4" t="s">
        <v>291</v>
      </c>
      <c r="C2585" s="32">
        <f>+D1740</f>
        <v>0</v>
      </c>
      <c r="E2585" s="32">
        <v>0</v>
      </c>
      <c r="F2585" s="32"/>
    </row>
    <row r="2586" spans="3:6" ht="11.25">
      <c r="C2586" s="32"/>
      <c r="E2586" s="32"/>
      <c r="F2586" s="32"/>
    </row>
    <row r="2587" spans="2:6" ht="11.25">
      <c r="B2587" s="4" t="s">
        <v>293</v>
      </c>
      <c r="C2587" s="32">
        <f>+D1875</f>
        <v>1201458.46</v>
      </c>
      <c r="E2587" s="32">
        <v>2080938.2752800002</v>
      </c>
      <c r="F2587" s="32"/>
    </row>
    <row r="2588" spans="3:6" ht="11.25">
      <c r="C2588" s="32"/>
      <c r="E2588" s="32"/>
      <c r="F2588" s="32"/>
    </row>
    <row r="2589" spans="2:6" ht="11.25">
      <c r="B2589" s="4" t="s">
        <v>294</v>
      </c>
      <c r="C2589" s="32">
        <f>+D2010</f>
        <v>1235728.65</v>
      </c>
      <c r="E2589" s="32">
        <v>2114501.26</v>
      </c>
      <c r="F2589" s="32"/>
    </row>
    <row r="2590" spans="3:6" ht="11.25">
      <c r="C2590" s="32"/>
      <c r="E2590" s="32"/>
      <c r="F2590" s="32"/>
    </row>
    <row r="2591" spans="2:6" ht="11.25">
      <c r="B2591" s="4" t="s">
        <v>90</v>
      </c>
      <c r="C2591" s="32">
        <f>+D2150</f>
        <v>8246257.94</v>
      </c>
      <c r="E2591" s="32">
        <v>2928622.67</v>
      </c>
      <c r="F2591" s="32"/>
    </row>
    <row r="2592" spans="3:6" ht="11.25">
      <c r="C2592" s="32"/>
      <c r="E2592" s="32"/>
      <c r="F2592" s="32"/>
    </row>
    <row r="2593" spans="2:6" ht="11.25">
      <c r="B2593" s="4" t="s">
        <v>13</v>
      </c>
      <c r="C2593" s="32">
        <f>+D2286</f>
        <v>1363204.5658</v>
      </c>
      <c r="E2593" s="32">
        <v>1187713.2384000001</v>
      </c>
      <c r="F2593" s="32"/>
    </row>
    <row r="2594" spans="3:6" ht="11.25">
      <c r="C2594" s="32"/>
      <c r="E2594" s="32"/>
      <c r="F2594" s="32"/>
    </row>
    <row r="2595" spans="2:6" ht="11.25">
      <c r="B2595" s="4" t="s">
        <v>14</v>
      </c>
      <c r="C2595" s="32">
        <f>+D2423</f>
        <v>4033227.88</v>
      </c>
      <c r="E2595" s="32">
        <v>1997111.25</v>
      </c>
      <c r="F2595" s="32"/>
    </row>
    <row r="2596" spans="3:6" ht="11.25">
      <c r="C2596" s="32"/>
      <c r="E2596" s="32"/>
      <c r="F2596" s="32"/>
    </row>
    <row r="2597" spans="2:6" ht="11.25">
      <c r="B2597" s="4" t="s">
        <v>2</v>
      </c>
      <c r="C2597" s="32">
        <f>+D2561</f>
        <v>2808509.63</v>
      </c>
      <c r="E2597" s="32">
        <v>1934603.9700000002</v>
      </c>
      <c r="F2597" s="32"/>
    </row>
    <row r="2598" spans="5:6" ht="11.25">
      <c r="E2598" s="4"/>
      <c r="F2598" s="32"/>
    </row>
    <row r="2599" spans="2:6" ht="11.25">
      <c r="B2599" s="4" t="s">
        <v>308</v>
      </c>
      <c r="C2599" s="32">
        <f>SUM(C2569:C2597)</f>
        <v>44347913.652112365</v>
      </c>
      <c r="E2599" s="32">
        <v>39065788.56021303</v>
      </c>
      <c r="F2599" s="32"/>
    </row>
    <row r="2600" spans="3:6" ht="11.25">
      <c r="C2600" s="32"/>
      <c r="E2600" s="32"/>
      <c r="F2600" s="32"/>
    </row>
    <row r="2601" spans="2:6" ht="11.25">
      <c r="B2601" s="4" t="s">
        <v>458</v>
      </c>
      <c r="C2601" s="32">
        <f>+D189</f>
        <v>44347913.65390818</v>
      </c>
      <c r="E2601" s="32">
        <v>39065788.56015127</v>
      </c>
      <c r="F2601" s="32"/>
    </row>
    <row r="2602" spans="3:6" ht="11.25">
      <c r="C2602" s="32"/>
      <c r="E2602" s="32"/>
      <c r="F2602" s="1"/>
    </row>
    <row r="2603" spans="2:6" ht="11.25">
      <c r="B2603" s="4" t="s">
        <v>21</v>
      </c>
      <c r="C2603" s="32">
        <f>+C2601-C2599</f>
        <v>0.0017958134412765503</v>
      </c>
      <c r="E2603" s="32">
        <v>-6.175786256790161E-05</v>
      </c>
      <c r="F2603" s="1"/>
    </row>
    <row r="2606" spans="5:6" ht="11.25">
      <c r="E2606" s="32"/>
      <c r="F2606" s="1"/>
    </row>
    <row r="2607" spans="5:6" ht="11.25">
      <c r="E2607" s="32"/>
      <c r="F2607" s="1"/>
    </row>
    <row r="2608" spans="5:6" ht="11.25">
      <c r="E2608" s="32"/>
      <c r="F2608" s="1"/>
    </row>
    <row r="2609" spans="5:6" ht="11.25">
      <c r="E2609" s="32"/>
      <c r="F2609" s="1"/>
    </row>
    <row r="2610" spans="5:6" ht="11.25">
      <c r="E2610" s="32"/>
      <c r="F2610" s="1"/>
    </row>
    <row r="2611" spans="5:6" ht="11.25">
      <c r="E2611" s="32"/>
      <c r="F2611" s="1"/>
    </row>
    <row r="2612" spans="5:6" ht="11.25">
      <c r="E2612" s="32"/>
      <c r="F2612" s="1"/>
    </row>
    <row r="2613" spans="2:6" ht="15.75">
      <c r="B2613" s="120" t="s">
        <v>481</v>
      </c>
      <c r="C2613" s="103" t="s">
        <v>587</v>
      </c>
      <c r="E2613" s="103" t="s">
        <v>510</v>
      </c>
      <c r="F2613" s="1"/>
    </row>
    <row r="2614" spans="2:6" ht="15.75">
      <c r="B2614" s="120" t="s">
        <v>482</v>
      </c>
      <c r="C2614" s="33"/>
      <c r="E2614" s="33"/>
      <c r="F2614" s="1"/>
    </row>
    <row r="2615" spans="3:6" ht="11.25">
      <c r="C2615" s="117" t="s">
        <v>157</v>
      </c>
      <c r="D2615" s="112"/>
      <c r="E2615" s="117" t="s">
        <v>157</v>
      </c>
      <c r="F2615" s="119"/>
    </row>
    <row r="2616" spans="3:6" ht="11.25">
      <c r="C2616" s="117" t="s">
        <v>158</v>
      </c>
      <c r="D2616" s="117" t="s">
        <v>480</v>
      </c>
      <c r="E2616" s="117" t="s">
        <v>158</v>
      </c>
      <c r="F2616" s="117" t="s">
        <v>480</v>
      </c>
    </row>
    <row r="2617" spans="3:6" ht="11.25">
      <c r="C2617" s="114"/>
      <c r="D2617" s="114"/>
      <c r="E2617" s="118"/>
      <c r="F2617" s="116"/>
    </row>
    <row r="2618" spans="1:6" ht="11.25">
      <c r="A2618" s="11" t="s">
        <v>483</v>
      </c>
      <c r="E2618" s="32"/>
      <c r="F2618" s="36"/>
    </row>
    <row r="2619" spans="5:6" ht="11.25">
      <c r="E2619" s="32"/>
      <c r="F2619" s="1"/>
    </row>
    <row r="2620" spans="2:5" ht="11.25">
      <c r="B2620" s="106" t="s">
        <v>34</v>
      </c>
      <c r="C2620" s="106"/>
      <c r="D2620" s="106"/>
      <c r="E2620" s="4"/>
    </row>
    <row r="2621" ht="11.25">
      <c r="E2621" s="4"/>
    </row>
    <row r="2622" spans="1:8" ht="11.25">
      <c r="A2622" s="46" t="s">
        <v>460</v>
      </c>
      <c r="B2622" s="4" t="s">
        <v>459</v>
      </c>
      <c r="C2622" s="1">
        <f>+D45</f>
        <v>1567814.01</v>
      </c>
      <c r="D2622" s="20">
        <f>+C2622/$C2629</f>
        <v>0.03535259904750526</v>
      </c>
      <c r="E2622" s="1">
        <v>1567817.01</v>
      </c>
      <c r="F2622" s="20">
        <v>0.03373327554801307</v>
      </c>
      <c r="H2622" s="20"/>
    </row>
    <row r="2623" spans="1:8" ht="11.25">
      <c r="A2623" s="46" t="s">
        <v>462</v>
      </c>
      <c r="B2623" s="4" t="s">
        <v>461</v>
      </c>
      <c r="C2623" s="1">
        <f>+D111</f>
        <v>28572444.10306041</v>
      </c>
      <c r="D2623" s="20">
        <f>+C2623/$C$2629</f>
        <v>0.6442793301628621</v>
      </c>
      <c r="E2623" s="1">
        <v>26797711.48400125</v>
      </c>
      <c r="F2623" s="20">
        <v>0.6060367777728942</v>
      </c>
      <c r="H2623" s="20"/>
    </row>
    <row r="2624" spans="1:8" ht="11.25">
      <c r="A2624" s="46" t="s">
        <v>467</v>
      </c>
      <c r="B2624" s="4" t="s">
        <v>463</v>
      </c>
      <c r="C2624" s="1">
        <f>+D118</f>
        <v>0</v>
      </c>
      <c r="D2624" s="20">
        <f>+C2624/$C$2629</f>
        <v>0</v>
      </c>
      <c r="E2624" s="1">
        <v>1</v>
      </c>
      <c r="F2624" s="20">
        <v>2.5597844990643332E-08</v>
      </c>
      <c r="H2624" s="20"/>
    </row>
    <row r="2625" spans="1:8" ht="11.25">
      <c r="A2625" s="46" t="s">
        <v>468</v>
      </c>
      <c r="B2625" s="4" t="s">
        <v>464</v>
      </c>
      <c r="C2625" s="1">
        <f>+D125</f>
        <v>0</v>
      </c>
      <c r="D2625" s="20">
        <f>+C2625/$C$2629</f>
        <v>0</v>
      </c>
      <c r="E2625" s="1">
        <v>1</v>
      </c>
      <c r="F2625" s="20">
        <v>2.5597844990643332E-08</v>
      </c>
      <c r="H2625" s="20"/>
    </row>
    <row r="2626" spans="1:8" ht="11.25">
      <c r="A2626" s="46" t="s">
        <v>469</v>
      </c>
      <c r="B2626" s="4" t="s">
        <v>465</v>
      </c>
      <c r="C2626" s="1">
        <f>+D175</f>
        <v>14127654.540847769</v>
      </c>
      <c r="D2626" s="20">
        <f>+C2626/$C$2629</f>
        <v>0.3185641302339544</v>
      </c>
      <c r="E2626" s="1">
        <v>16830561.516507167</v>
      </c>
      <c r="F2626" s="20">
        <v>0.3581820166884611</v>
      </c>
      <c r="H2626" s="20"/>
    </row>
    <row r="2627" spans="1:8" ht="11.25">
      <c r="A2627" s="46" t="s">
        <v>470</v>
      </c>
      <c r="B2627" s="4" t="s">
        <v>466</v>
      </c>
      <c r="C2627" s="1">
        <f>+D187</f>
        <v>80001</v>
      </c>
      <c r="D2627" s="20">
        <f>+C2627/$C$2629</f>
        <v>0.0018039405556782011</v>
      </c>
      <c r="E2627" s="1">
        <v>80001</v>
      </c>
      <c r="F2627" s="20">
        <v>0.0020478787949414477</v>
      </c>
      <c r="H2627" s="20"/>
    </row>
    <row r="2628" spans="5:8" ht="11.25">
      <c r="E2628" s="32"/>
      <c r="F2628" s="20"/>
      <c r="H2628" s="20"/>
    </row>
    <row r="2629" spans="2:8" ht="11.25">
      <c r="B2629" s="4" t="s">
        <v>471</v>
      </c>
      <c r="C2629" s="19">
        <f>SUM(C2622:C2628)</f>
        <v>44347913.65390818</v>
      </c>
      <c r="D2629" s="29">
        <f>SUM(D2622:D2628)</f>
        <v>1</v>
      </c>
      <c r="E2629" s="19">
        <f>SUM(E2622:E2627)</f>
        <v>45276093.01050842</v>
      </c>
      <c r="F2629" s="20">
        <v>0.9999999999999998</v>
      </c>
      <c r="H2629" s="20"/>
    </row>
    <row r="2630" spans="5:8" ht="11.25">
      <c r="E2630" s="32"/>
      <c r="F2630" s="1"/>
      <c r="H2630" s="20"/>
    </row>
    <row r="2631" spans="2:8" ht="11.25">
      <c r="B2631" s="106" t="s">
        <v>35</v>
      </c>
      <c r="C2631" s="106"/>
      <c r="D2631" s="106"/>
      <c r="E2631" s="32"/>
      <c r="F2631" s="1"/>
      <c r="H2631" s="20"/>
    </row>
    <row r="2632" spans="5:8" ht="11.25">
      <c r="E2632" s="32"/>
      <c r="F2632" s="1"/>
      <c r="H2632" s="20"/>
    </row>
    <row r="2633" spans="1:8" ht="11.25">
      <c r="A2633" s="46" t="s">
        <v>475</v>
      </c>
      <c r="B2633" s="4" t="s">
        <v>473</v>
      </c>
      <c r="C2633" s="32">
        <f>+D272</f>
        <v>5278683.959745001</v>
      </c>
      <c r="D2633" s="29">
        <f>+C2633/$C$2642</f>
        <v>0.11902891308830643</v>
      </c>
      <c r="E2633" s="32">
        <v>4881556.52975</v>
      </c>
      <c r="F2633" s="20">
        <v>0.11551067048375123</v>
      </c>
      <c r="H2633" s="20"/>
    </row>
    <row r="2634" spans="1:8" ht="11.25">
      <c r="A2634" s="46" t="s">
        <v>476</v>
      </c>
      <c r="B2634" s="4" t="s">
        <v>474</v>
      </c>
      <c r="C2634" s="32">
        <f>+D346</f>
        <v>24808674.312367365</v>
      </c>
      <c r="D2634" s="29">
        <f aca="true" t="shared" si="16" ref="D2634:D2640">+C2634/$C$2642</f>
        <v>0.5594101789540596</v>
      </c>
      <c r="E2634" s="32">
        <v>23431073.11576637</v>
      </c>
      <c r="F2634" s="20">
        <v>0.4931883207187793</v>
      </c>
      <c r="H2634" s="20"/>
    </row>
    <row r="2635" spans="1:8" ht="11.25">
      <c r="A2635" s="46" t="s">
        <v>460</v>
      </c>
      <c r="B2635" s="4" t="s">
        <v>477</v>
      </c>
      <c r="C2635" s="32">
        <f>+D354</f>
        <v>3000</v>
      </c>
      <c r="D2635" s="29">
        <f t="shared" si="16"/>
        <v>6.764692525410617E-05</v>
      </c>
      <c r="E2635" s="32">
        <v>3000</v>
      </c>
      <c r="F2635" s="20">
        <v>0</v>
      </c>
      <c r="H2635" s="20"/>
    </row>
    <row r="2636" spans="1:8" ht="11.25">
      <c r="A2636" s="46" t="s">
        <v>462</v>
      </c>
      <c r="B2636" s="4" t="s">
        <v>461</v>
      </c>
      <c r="C2636" s="32">
        <f>+D371</f>
        <v>49899.84</v>
      </c>
      <c r="D2636" s="29">
        <f t="shared" si="16"/>
        <v>0.0011251902488906191</v>
      </c>
      <c r="E2636" s="32">
        <v>49899.84</v>
      </c>
      <c r="F2636" s="20">
        <v>0.0017091596627337063</v>
      </c>
      <c r="H2636" s="20"/>
    </row>
    <row r="2637" spans="1:8" ht="11.25">
      <c r="A2637" s="46" t="s">
        <v>467</v>
      </c>
      <c r="B2637" s="4" t="s">
        <v>123</v>
      </c>
      <c r="C2637" s="32">
        <f>+D378</f>
        <v>0</v>
      </c>
      <c r="D2637" s="29">
        <f t="shared" si="16"/>
        <v>0</v>
      </c>
      <c r="E2637" s="32">
        <v>0</v>
      </c>
      <c r="F2637" s="20">
        <v>0</v>
      </c>
      <c r="H2637" s="20"/>
    </row>
    <row r="2638" spans="1:8" ht="11.25">
      <c r="A2638" s="46" t="s">
        <v>468</v>
      </c>
      <c r="B2638" s="4" t="s">
        <v>478</v>
      </c>
      <c r="C2638" s="32">
        <f>+D418</f>
        <v>14127654.540000001</v>
      </c>
      <c r="D2638" s="29">
        <f t="shared" si="16"/>
        <v>0.31856413022773794</v>
      </c>
      <c r="E2638" s="32">
        <v>16130562.519999998</v>
      </c>
      <c r="F2638" s="20">
        <v>0.36962550444422043</v>
      </c>
      <c r="H2638" s="20"/>
    </row>
    <row r="2639" spans="1:8" ht="11.25">
      <c r="A2639" s="46" t="s">
        <v>469</v>
      </c>
      <c r="B2639" s="4" t="s">
        <v>465</v>
      </c>
      <c r="C2639" s="32">
        <f>+D442</f>
        <v>0</v>
      </c>
      <c r="D2639" s="29">
        <f t="shared" si="16"/>
        <v>0</v>
      </c>
      <c r="E2639" s="32">
        <v>700000</v>
      </c>
      <c r="F2639" s="20">
        <v>0.017918491493422006</v>
      </c>
      <c r="H2639" s="20"/>
    </row>
    <row r="2640" spans="1:8" ht="11.25">
      <c r="A2640" s="46" t="s">
        <v>470</v>
      </c>
      <c r="B2640" s="4" t="s">
        <v>479</v>
      </c>
      <c r="C2640" s="32">
        <f>+D453</f>
        <v>80001</v>
      </c>
      <c r="D2640" s="29">
        <f t="shared" si="16"/>
        <v>0.0018039405557512495</v>
      </c>
      <c r="E2640" s="32">
        <v>80001</v>
      </c>
      <c r="F2640" s="20">
        <v>0.00204785319709322</v>
      </c>
      <c r="H2640" s="20"/>
    </row>
    <row r="2641" spans="5:8" ht="11.25">
      <c r="E2641" s="32"/>
      <c r="F2641" s="20"/>
      <c r="H2641" s="20"/>
    </row>
    <row r="2642" spans="2:8" ht="11.25">
      <c r="B2642" s="4" t="s">
        <v>472</v>
      </c>
      <c r="C2642" s="19">
        <f>SUM(C2633:C2640)</f>
        <v>44347913.652112365</v>
      </c>
      <c r="D2642" s="29">
        <f>SUM(D2633:D2641)</f>
        <v>1</v>
      </c>
      <c r="E2642" s="19">
        <f>SUM(E2633:E2640)</f>
        <v>45276093.005516365</v>
      </c>
      <c r="F2642" s="20">
        <v>0.9999999999999999</v>
      </c>
      <c r="H2642" s="20"/>
    </row>
    <row r="2643" ht="11.25">
      <c r="E2643" s="4"/>
    </row>
    <row r="2644" spans="3:5" ht="11.25">
      <c r="C2644" s="1">
        <f>+C2629-C2642</f>
        <v>0.0017958134412765503</v>
      </c>
      <c r="E2644" s="1">
        <v>-6.175786256790161E-05</v>
      </c>
    </row>
    <row r="2645" spans="5:6" ht="11.25">
      <c r="E2645" s="32"/>
      <c r="F2645" s="1"/>
    </row>
    <row r="2646" spans="5:6" ht="11.25">
      <c r="E2646" s="32"/>
      <c r="F2646" s="1"/>
    </row>
    <row r="2647" spans="5:6" ht="11.25">
      <c r="E2647" s="32"/>
      <c r="F2647" s="1"/>
    </row>
    <row r="2648" spans="5:6" ht="11.25">
      <c r="E2648" s="32"/>
      <c r="F2648" s="1"/>
    </row>
    <row r="2649" spans="5:6" ht="11.25">
      <c r="E2649" s="32"/>
      <c r="F2649" s="1"/>
    </row>
    <row r="2650" spans="5:6" ht="11.25">
      <c r="E2650" s="32"/>
      <c r="F2650" s="1"/>
    </row>
    <row r="2651" spans="5:6" ht="11.25">
      <c r="E2651" s="32"/>
      <c r="F2651" s="1"/>
    </row>
    <row r="2652" spans="5:6" ht="11.25">
      <c r="E2652" s="32"/>
      <c r="F2652" s="1"/>
    </row>
    <row r="2653" spans="5:6" ht="11.25">
      <c r="E2653" s="32"/>
      <c r="F2653" s="1"/>
    </row>
    <row r="2654" spans="5:6" ht="11.25">
      <c r="E2654" s="32"/>
      <c r="F2654" s="1"/>
    </row>
    <row r="2655" spans="5:6" ht="11.25">
      <c r="E2655" s="32"/>
      <c r="F2655" s="1"/>
    </row>
    <row r="2656" spans="5:6" ht="11.25">
      <c r="E2656" s="32"/>
      <c r="F2656" s="1"/>
    </row>
    <row r="2657" spans="5:6" ht="11.25">
      <c r="E2657" s="32"/>
      <c r="F2657" s="1"/>
    </row>
    <row r="2658" spans="5:6" ht="11.25">
      <c r="E2658" s="32"/>
      <c r="F2658" s="1"/>
    </row>
    <row r="2659" spans="5:6" ht="11.25">
      <c r="E2659" s="32"/>
      <c r="F2659" s="1"/>
    </row>
    <row r="2660" spans="5:6" ht="11.25">
      <c r="E2660" s="32"/>
      <c r="F2660" s="1"/>
    </row>
    <row r="2661" spans="5:6" ht="11.25">
      <c r="E2661" s="32"/>
      <c r="F2661" s="1"/>
    </row>
    <row r="2662" spans="5:6" ht="11.25">
      <c r="E2662" s="32"/>
      <c r="F2662" s="1"/>
    </row>
    <row r="2663" spans="5:6" ht="11.25">
      <c r="E2663" s="32"/>
      <c r="F2663" s="1"/>
    </row>
    <row r="2664" spans="5:6" ht="11.25">
      <c r="E2664" s="32"/>
      <c r="F2664" s="1"/>
    </row>
    <row r="2665" spans="5:6" ht="11.25">
      <c r="E2665" s="32"/>
      <c r="F2665" s="1"/>
    </row>
    <row r="2666" spans="5:6" ht="11.25">
      <c r="E2666" s="32"/>
      <c r="F2666" s="1"/>
    </row>
    <row r="2667" spans="5:6" ht="11.25">
      <c r="E2667" s="32"/>
      <c r="F2667" s="1"/>
    </row>
    <row r="2668" spans="5:6" ht="11.25">
      <c r="E2668" s="32"/>
      <c r="F2668" s="1"/>
    </row>
    <row r="2669" spans="5:6" ht="11.25">
      <c r="E2669" s="32"/>
      <c r="F2669" s="1"/>
    </row>
    <row r="2670" spans="5:6" ht="11.25">
      <c r="E2670" s="32"/>
      <c r="F2670" s="1"/>
    </row>
    <row r="2671" spans="5:6" ht="11.25">
      <c r="E2671" s="32"/>
      <c r="F2671" s="1"/>
    </row>
    <row r="2672" spans="5:6" ht="11.25">
      <c r="E2672" s="32"/>
      <c r="F2672" s="1"/>
    </row>
    <row r="2673" spans="5:6" ht="11.25">
      <c r="E2673" s="32"/>
      <c r="F2673" s="1"/>
    </row>
    <row r="2674" spans="5:6" ht="11.25">
      <c r="E2674" s="32"/>
      <c r="F2674" s="1"/>
    </row>
    <row r="2675" spans="5:6" ht="11.25">
      <c r="E2675" s="32"/>
      <c r="F2675" s="1"/>
    </row>
    <row r="2676" spans="5:6" ht="11.25">
      <c r="E2676" s="32"/>
      <c r="F2676" s="1"/>
    </row>
    <row r="2677" spans="5:6" ht="11.25">
      <c r="E2677" s="32"/>
      <c r="F2677" s="1"/>
    </row>
    <row r="2678" spans="5:6" ht="11.25">
      <c r="E2678" s="32"/>
      <c r="F2678" s="1"/>
    </row>
    <row r="2679" spans="5:6" ht="11.25">
      <c r="E2679" s="32"/>
      <c r="F2679" s="1"/>
    </row>
    <row r="2680" spans="5:6" ht="11.25">
      <c r="E2680" s="32"/>
      <c r="F2680" s="1"/>
    </row>
    <row r="2681" spans="5:6" ht="11.25">
      <c r="E2681" s="32"/>
      <c r="F2681" s="1"/>
    </row>
    <row r="2682" spans="5:6" ht="11.25">
      <c r="E2682" s="32"/>
      <c r="F2682" s="1"/>
    </row>
    <row r="2683" spans="5:6" ht="11.25">
      <c r="E2683" s="32"/>
      <c r="F2683" s="1"/>
    </row>
    <row r="2684" spans="5:6" ht="11.25">
      <c r="E2684" s="32"/>
      <c r="F2684" s="1"/>
    </row>
    <row r="2685" spans="5:6" ht="11.25">
      <c r="E2685" s="32"/>
      <c r="F2685" s="1"/>
    </row>
    <row r="2686" spans="5:6" ht="11.25">
      <c r="E2686" s="32"/>
      <c r="F2686" s="1"/>
    </row>
    <row r="2687" spans="5:6" ht="11.25">
      <c r="E2687" s="32"/>
      <c r="F2687" s="1"/>
    </row>
    <row r="2688" spans="5:6" ht="11.25">
      <c r="E2688" s="32"/>
      <c r="F2688" s="1"/>
    </row>
    <row r="2689" spans="5:6" ht="11.25">
      <c r="E2689" s="32"/>
      <c r="F2689" s="1"/>
    </row>
    <row r="2690" spans="5:6" ht="11.25">
      <c r="E2690" s="32"/>
      <c r="F2690" s="1"/>
    </row>
    <row r="2691" spans="5:6" ht="11.25">
      <c r="E2691" s="32"/>
      <c r="F2691" s="1"/>
    </row>
    <row r="2692" spans="5:6" ht="11.25">
      <c r="E2692" s="32"/>
      <c r="F2692" s="1"/>
    </row>
    <row r="2693" spans="5:6" ht="11.25">
      <c r="E2693" s="32"/>
      <c r="F2693" s="1"/>
    </row>
    <row r="2694" spans="5:6" ht="11.25">
      <c r="E2694" s="32"/>
      <c r="F2694" s="1"/>
    </row>
    <row r="2695" spans="5:6" ht="11.25">
      <c r="E2695" s="32"/>
      <c r="F2695" s="1"/>
    </row>
    <row r="2696" spans="5:6" ht="11.25">
      <c r="E2696" s="32"/>
      <c r="F2696" s="1"/>
    </row>
    <row r="2697" spans="5:6" ht="11.25">
      <c r="E2697" s="32"/>
      <c r="F2697" s="1"/>
    </row>
    <row r="2698" spans="5:6" ht="11.25">
      <c r="E2698" s="32"/>
      <c r="F2698" s="1"/>
    </row>
    <row r="2699" spans="5:6" ht="11.25">
      <c r="E2699" s="32"/>
      <c r="F2699" s="1"/>
    </row>
    <row r="2700" spans="5:6" ht="11.25">
      <c r="E2700" s="32"/>
      <c r="F2700" s="1"/>
    </row>
    <row r="2701" spans="5:6" ht="11.25">
      <c r="E2701" s="32"/>
      <c r="F2701" s="1"/>
    </row>
    <row r="2702" spans="5:6" ht="11.25">
      <c r="E2702" s="32"/>
      <c r="F2702" s="1"/>
    </row>
    <row r="2703" spans="5:6" ht="11.25">
      <c r="E2703" s="32"/>
      <c r="F2703" s="1"/>
    </row>
    <row r="2704" spans="5:6" ht="11.25">
      <c r="E2704" s="32"/>
      <c r="F2704" s="1"/>
    </row>
    <row r="2705" spans="5:6" ht="11.25">
      <c r="E2705" s="32"/>
      <c r="F2705" s="1"/>
    </row>
    <row r="2706" spans="5:6" ht="11.25">
      <c r="E2706" s="32"/>
      <c r="F2706" s="1"/>
    </row>
    <row r="2707" spans="5:6" ht="11.25">
      <c r="E2707" s="32"/>
      <c r="F2707" s="1"/>
    </row>
    <row r="2708" spans="5:6" ht="11.25">
      <c r="E2708" s="32"/>
      <c r="F2708" s="1"/>
    </row>
    <row r="2709" spans="5:6" ht="11.25">
      <c r="E2709" s="32"/>
      <c r="F2709" s="1"/>
    </row>
    <row r="2710" spans="5:6" ht="11.25">
      <c r="E2710" s="32"/>
      <c r="F2710" s="1"/>
    </row>
    <row r="2711" spans="5:6" ht="11.25">
      <c r="E2711" s="32"/>
      <c r="F2711" s="1"/>
    </row>
    <row r="2712" spans="5:6" ht="11.25">
      <c r="E2712" s="32"/>
      <c r="F2712" s="1"/>
    </row>
    <row r="2713" spans="5:6" ht="11.25">
      <c r="E2713" s="32"/>
      <c r="F2713" s="1"/>
    </row>
    <row r="2714" spans="5:6" ht="11.25">
      <c r="E2714" s="32"/>
      <c r="F2714" s="1"/>
    </row>
    <row r="2715" spans="5:6" ht="11.25">
      <c r="E2715" s="32"/>
      <c r="F2715" s="1"/>
    </row>
    <row r="2716" spans="5:6" ht="11.25">
      <c r="E2716" s="32"/>
      <c r="F2716" s="1"/>
    </row>
    <row r="2717" spans="5:6" ht="11.25">
      <c r="E2717" s="32"/>
      <c r="F2717" s="1"/>
    </row>
    <row r="2718" spans="5:6" ht="11.25">
      <c r="E2718" s="32"/>
      <c r="F2718" s="1"/>
    </row>
    <row r="2719" spans="5:6" ht="11.25">
      <c r="E2719" s="32"/>
      <c r="F2719" s="1"/>
    </row>
    <row r="2720" spans="5:6" ht="11.25">
      <c r="E2720" s="32"/>
      <c r="F2720" s="1"/>
    </row>
    <row r="2721" spans="5:6" ht="11.25">
      <c r="E2721" s="32"/>
      <c r="F2721" s="1"/>
    </row>
    <row r="2722" spans="5:6" ht="11.25">
      <c r="E2722" s="32"/>
      <c r="F2722" s="1"/>
    </row>
    <row r="2723" spans="5:6" ht="11.25">
      <c r="E2723" s="32"/>
      <c r="F2723" s="1"/>
    </row>
    <row r="2724" spans="5:6" ht="11.25">
      <c r="E2724" s="32"/>
      <c r="F2724" s="1"/>
    </row>
    <row r="2725" spans="5:6" ht="11.25">
      <c r="E2725" s="32"/>
      <c r="F2725" s="1"/>
    </row>
    <row r="2726" spans="5:6" ht="11.25">
      <c r="E2726" s="32"/>
      <c r="F2726" s="1"/>
    </row>
    <row r="2727" spans="5:6" ht="11.25">
      <c r="E2727" s="32"/>
      <c r="F2727" s="1"/>
    </row>
    <row r="2728" spans="5:6" ht="11.25">
      <c r="E2728" s="32"/>
      <c r="F2728" s="1"/>
    </row>
    <row r="2729" spans="5:6" ht="11.25">
      <c r="E2729" s="32"/>
      <c r="F2729" s="1"/>
    </row>
    <row r="2730" spans="5:6" ht="11.25">
      <c r="E2730" s="32"/>
      <c r="F2730" s="1"/>
    </row>
    <row r="2731" spans="5:6" ht="11.25">
      <c r="E2731" s="32"/>
      <c r="F2731" s="1"/>
    </row>
    <row r="2732" spans="5:6" ht="11.25">
      <c r="E2732" s="32"/>
      <c r="F2732" s="1"/>
    </row>
    <row r="2733" spans="5:6" ht="11.25">
      <c r="E2733" s="32"/>
      <c r="F2733" s="1"/>
    </row>
    <row r="2734" spans="5:6" ht="11.25">
      <c r="E2734" s="32"/>
      <c r="F2734" s="1"/>
    </row>
    <row r="2735" spans="5:6" ht="11.25">
      <c r="E2735" s="32"/>
      <c r="F2735" s="1"/>
    </row>
    <row r="2736" spans="5:6" ht="11.25">
      <c r="E2736" s="32"/>
      <c r="F2736" s="1"/>
    </row>
    <row r="2737" spans="5:6" ht="11.25">
      <c r="E2737" s="32"/>
      <c r="F2737" s="1"/>
    </row>
    <row r="2738" spans="5:6" ht="11.25">
      <c r="E2738" s="32"/>
      <c r="F2738" s="1"/>
    </row>
    <row r="2739" spans="5:6" ht="11.25">
      <c r="E2739" s="32"/>
      <c r="F2739" s="1"/>
    </row>
    <row r="2740" spans="5:6" ht="11.25">
      <c r="E2740" s="32"/>
      <c r="F2740" s="1"/>
    </row>
    <row r="2741" spans="5:6" ht="11.25">
      <c r="E2741" s="32"/>
      <c r="F2741" s="1"/>
    </row>
    <row r="2742" spans="5:6" ht="11.25">
      <c r="E2742" s="32"/>
      <c r="F2742" s="1"/>
    </row>
    <row r="2743" spans="5:6" ht="11.25">
      <c r="E2743" s="32"/>
      <c r="F2743" s="1"/>
    </row>
    <row r="2744" spans="5:6" ht="11.25">
      <c r="E2744" s="32"/>
      <c r="F2744" s="1"/>
    </row>
    <row r="2745" spans="5:6" ht="11.25">
      <c r="E2745" s="32"/>
      <c r="F2745" s="1"/>
    </row>
    <row r="2746" spans="5:6" ht="11.25">
      <c r="E2746" s="32"/>
      <c r="F2746" s="1"/>
    </row>
    <row r="2747" spans="5:6" ht="11.25">
      <c r="E2747" s="32"/>
      <c r="F2747" s="1"/>
    </row>
    <row r="2748" spans="5:6" ht="11.25">
      <c r="E2748" s="32"/>
      <c r="F2748" s="1"/>
    </row>
    <row r="2749" spans="5:6" ht="11.25">
      <c r="E2749" s="32"/>
      <c r="F2749" s="1"/>
    </row>
    <row r="2750" spans="5:6" ht="11.25">
      <c r="E2750" s="32"/>
      <c r="F2750" s="1"/>
    </row>
    <row r="2751" spans="5:6" ht="11.25">
      <c r="E2751" s="32"/>
      <c r="F2751" s="1"/>
    </row>
    <row r="2752" spans="5:6" ht="11.25">
      <c r="E2752" s="32"/>
      <c r="F2752" s="1"/>
    </row>
    <row r="2753" spans="5:6" ht="11.25">
      <c r="E2753" s="32"/>
      <c r="F2753" s="1"/>
    </row>
    <row r="2754" spans="5:6" ht="11.25">
      <c r="E2754" s="32"/>
      <c r="F2754" s="1"/>
    </row>
    <row r="2755" spans="5:6" ht="11.25">
      <c r="E2755" s="32"/>
      <c r="F2755" s="1"/>
    </row>
    <row r="2756" spans="5:6" ht="11.25">
      <c r="E2756" s="32"/>
      <c r="F2756" s="1"/>
    </row>
    <row r="2757" spans="5:6" ht="11.25">
      <c r="E2757" s="32"/>
      <c r="F2757" s="1"/>
    </row>
    <row r="2758" spans="5:6" ht="11.25">
      <c r="E2758" s="32"/>
      <c r="F2758" s="1"/>
    </row>
    <row r="2759" spans="5:6" ht="11.25">
      <c r="E2759" s="32"/>
      <c r="F2759" s="1"/>
    </row>
    <row r="2760" spans="5:6" ht="11.25">
      <c r="E2760" s="32"/>
      <c r="F2760" s="1"/>
    </row>
    <row r="2761" spans="5:6" ht="11.25">
      <c r="E2761" s="32"/>
      <c r="F2761" s="1"/>
    </row>
    <row r="2762" spans="5:6" ht="11.25">
      <c r="E2762" s="32"/>
      <c r="F2762" s="1"/>
    </row>
    <row r="2763" spans="5:6" ht="11.25">
      <c r="E2763" s="32"/>
      <c r="F2763" s="1"/>
    </row>
    <row r="2764" spans="5:6" ht="11.25">
      <c r="E2764" s="32"/>
      <c r="F2764" s="1"/>
    </row>
    <row r="2765" spans="5:6" ht="11.25">
      <c r="E2765" s="32"/>
      <c r="F2765" s="1"/>
    </row>
    <row r="2766" spans="5:6" ht="11.25">
      <c r="E2766" s="32"/>
      <c r="F2766" s="1"/>
    </row>
    <row r="2767" spans="5:6" ht="11.25">
      <c r="E2767" s="32"/>
      <c r="F2767" s="1"/>
    </row>
    <row r="2768" spans="5:6" ht="11.25">
      <c r="E2768" s="32"/>
      <c r="F2768" s="1"/>
    </row>
    <row r="2769" spans="5:6" ht="11.25">
      <c r="E2769" s="32"/>
      <c r="F2769" s="1"/>
    </row>
    <row r="2770" spans="5:6" ht="11.25">
      <c r="E2770" s="32"/>
      <c r="F2770" s="1"/>
    </row>
    <row r="2771" spans="5:6" ht="11.25">
      <c r="E2771" s="32"/>
      <c r="F2771" s="1"/>
    </row>
    <row r="2772" spans="5:6" ht="11.25">
      <c r="E2772" s="32"/>
      <c r="F2772" s="1"/>
    </row>
    <row r="2773" spans="5:6" ht="11.25">
      <c r="E2773" s="32"/>
      <c r="F2773" s="1"/>
    </row>
    <row r="2774" spans="5:6" ht="11.25">
      <c r="E2774" s="32"/>
      <c r="F2774" s="1"/>
    </row>
    <row r="2775" spans="5:6" ht="11.25">
      <c r="E2775" s="32"/>
      <c r="F2775" s="1"/>
    </row>
    <row r="2776" spans="5:6" ht="11.25">
      <c r="E2776" s="32"/>
      <c r="F2776" s="1"/>
    </row>
    <row r="2777" spans="5:6" ht="11.25">
      <c r="E2777" s="32"/>
      <c r="F2777" s="1"/>
    </row>
    <row r="2778" spans="5:6" ht="11.25">
      <c r="E2778" s="32"/>
      <c r="F2778" s="1"/>
    </row>
    <row r="2779" spans="5:6" ht="11.25">
      <c r="E2779" s="32"/>
      <c r="F2779" s="1"/>
    </row>
    <row r="2780" spans="5:6" ht="11.25">
      <c r="E2780" s="32"/>
      <c r="F2780" s="1"/>
    </row>
    <row r="2781" spans="5:6" ht="11.25">
      <c r="E2781" s="32"/>
      <c r="F2781" s="1"/>
    </row>
    <row r="2782" spans="5:6" ht="11.25">
      <c r="E2782" s="32"/>
      <c r="F2782" s="1"/>
    </row>
    <row r="2783" spans="5:6" ht="11.25">
      <c r="E2783" s="32"/>
      <c r="F2783" s="1"/>
    </row>
    <row r="2784" spans="5:6" ht="11.25">
      <c r="E2784" s="32"/>
      <c r="F2784" s="1"/>
    </row>
    <row r="2785" spans="5:6" ht="11.25">
      <c r="E2785" s="32"/>
      <c r="F2785" s="1"/>
    </row>
  </sheetData>
  <sheetProtection/>
  <mergeCells count="2">
    <mergeCell ref="B4:F4"/>
    <mergeCell ref="B5:F5"/>
  </mergeCells>
  <printOptions horizontalCentered="1"/>
  <pageMargins left="0.31496062992125984" right="0.1968503937007874" top="0.2755905511811024" bottom="0.5511811023622047" header="0.1968503937007874" footer="0.15748031496062992"/>
  <pageSetup fitToHeight="200" horizontalDpi="600" verticalDpi="600" orientation="portrait" paperSize="9" scale="72" r:id="rId2"/>
  <headerFooter alignWithMargins="0">
    <oddFooter>&amp;L PRESUPUESTO CIATF ejercicio 2020&amp;R&amp;P/&amp;N</oddFooter>
  </headerFooter>
  <rowBreaks count="16" manualBreakCount="16">
    <brk id="189" max="5" man="1"/>
    <brk id="729" max="5" man="1"/>
    <brk id="865" max="5" man="1"/>
    <brk id="999" max="5" man="1"/>
    <brk id="1133" max="5" man="1"/>
    <brk id="1267" max="5" man="1"/>
    <brk id="1402" max="5" man="1"/>
    <brk id="1537" max="5" man="1"/>
    <brk id="1672" max="5" man="1"/>
    <brk id="1741" max="5" man="1"/>
    <brk id="1876" max="5" man="1"/>
    <brk id="2011" max="5" man="1"/>
    <brk id="2151" max="5" man="1"/>
    <brk id="2287" max="5" man="1"/>
    <brk id="2425" max="5" man="1"/>
    <brk id="256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8.00390625" style="0" customWidth="1"/>
    <col min="2" max="2" width="28.7109375" style="0" customWidth="1"/>
    <col min="3" max="3" width="14.7109375" style="0" customWidth="1"/>
    <col min="4" max="4" width="11.28125" style="0" bestFit="1" customWidth="1"/>
    <col min="5" max="6" width="12.8515625" style="0" bestFit="1" customWidth="1"/>
    <col min="7" max="7" width="9.421875" style="0" bestFit="1" customWidth="1"/>
    <col min="8" max="8" width="10.28125" style="0" bestFit="1" customWidth="1"/>
    <col min="9" max="9" width="17.8515625" style="0" bestFit="1" customWidth="1"/>
    <col min="10" max="10" width="13.00390625" style="0" bestFit="1" customWidth="1"/>
    <col min="11" max="11" width="12.7109375" style="0" bestFit="1" customWidth="1"/>
    <col min="12" max="13" width="11.7109375" style="0" bestFit="1" customWidth="1"/>
    <col min="14" max="14" width="13.8515625" style="0" bestFit="1" customWidth="1"/>
    <col min="15" max="15" width="16.7109375" style="0" bestFit="1" customWidth="1"/>
    <col min="16" max="16" width="14.28125" style="0" bestFit="1" customWidth="1"/>
    <col min="17" max="17" width="12.8515625" style="0" bestFit="1" customWidth="1"/>
    <col min="18" max="18" width="12.28125" style="0" bestFit="1" customWidth="1"/>
    <col min="19" max="19" width="17.8515625" style="0" customWidth="1"/>
    <col min="20" max="20" width="13.7109375" style="0" bestFit="1" customWidth="1"/>
  </cols>
  <sheetData>
    <row r="1" ht="19.5">
      <c r="A1" s="47" t="s">
        <v>602</v>
      </c>
    </row>
    <row r="3" spans="1:18" ht="12.75">
      <c r="A3" s="48"/>
      <c r="B3" s="48"/>
      <c r="C3" s="151" t="s">
        <v>415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  <c r="R3" s="143" t="s">
        <v>416</v>
      </c>
    </row>
    <row r="4" spans="1:18" ht="12.75">
      <c r="A4" s="48"/>
      <c r="B4" s="48"/>
      <c r="C4" s="49">
        <v>45201</v>
      </c>
      <c r="D4" s="49">
        <v>45202</v>
      </c>
      <c r="E4" s="49">
        <v>45203</v>
      </c>
      <c r="F4" s="49">
        <v>45204</v>
      </c>
      <c r="G4" s="49">
        <v>45205</v>
      </c>
      <c r="H4" s="49">
        <v>45206</v>
      </c>
      <c r="I4" s="49">
        <v>45207</v>
      </c>
      <c r="J4" s="49">
        <v>45208</v>
      </c>
      <c r="K4" s="49">
        <v>45209</v>
      </c>
      <c r="L4" s="49">
        <v>45210</v>
      </c>
      <c r="M4" s="49">
        <v>45211</v>
      </c>
      <c r="N4" s="49">
        <v>45212</v>
      </c>
      <c r="O4" s="49">
        <v>45213</v>
      </c>
      <c r="P4" s="49">
        <v>45214</v>
      </c>
      <c r="Q4" s="49">
        <v>45215</v>
      </c>
      <c r="R4" s="49"/>
    </row>
    <row r="5" spans="1:18" s="52" customFormat="1" ht="22.5">
      <c r="A5" s="50"/>
      <c r="B5" s="50"/>
      <c r="C5" s="51" t="s">
        <v>417</v>
      </c>
      <c r="D5" s="51" t="s">
        <v>418</v>
      </c>
      <c r="E5" s="51" t="s">
        <v>419</v>
      </c>
      <c r="F5" s="51" t="s">
        <v>420</v>
      </c>
      <c r="G5" s="51" t="s">
        <v>421</v>
      </c>
      <c r="H5" s="51" t="s">
        <v>422</v>
      </c>
      <c r="I5" s="51" t="s">
        <v>423</v>
      </c>
      <c r="J5" s="51" t="s">
        <v>424</v>
      </c>
      <c r="K5" s="51" t="s">
        <v>425</v>
      </c>
      <c r="L5" s="51" t="s">
        <v>426</v>
      </c>
      <c r="M5" s="51" t="s">
        <v>427</v>
      </c>
      <c r="N5" s="51" t="s">
        <v>428</v>
      </c>
      <c r="O5" s="51" t="s">
        <v>429</v>
      </c>
      <c r="P5" s="51" t="s">
        <v>588</v>
      </c>
      <c r="Q5" s="51" t="s">
        <v>589</v>
      </c>
      <c r="R5" s="51"/>
    </row>
    <row r="6" spans="1:20" ht="12.75">
      <c r="A6" s="53" t="s">
        <v>430</v>
      </c>
      <c r="B6" s="48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18"/>
      <c r="T6" s="54"/>
    </row>
    <row r="7" spans="1:20" ht="12.75">
      <c r="A7" s="138" t="s">
        <v>431</v>
      </c>
      <c r="B7" s="138" t="s">
        <v>432</v>
      </c>
      <c r="C7" s="139">
        <f>'PRESUPUESTO 2020'!C18+'PRESUPUESTO 2020'!C21+'PRESUPUESTO 2020'!C26+'PRESUPUESTO 2020'!C35+'PRESUPUESTO 2020'!C39</f>
        <v>501259.99</v>
      </c>
      <c r="D7" s="139"/>
      <c r="E7" s="139"/>
      <c r="F7" s="139"/>
      <c r="G7" s="139"/>
      <c r="H7" s="139">
        <f>'PRESUPUESTO 2020'!C31+'PRESUPUESTO 2020'!C32</f>
        <v>166554.02</v>
      </c>
      <c r="I7" s="139"/>
      <c r="J7" s="139">
        <f>'PRESUPUESTO 2020'!C33</f>
        <v>900000</v>
      </c>
      <c r="K7" s="139"/>
      <c r="L7" s="139"/>
      <c r="M7" s="139"/>
      <c r="N7" s="139"/>
      <c r="O7" s="139"/>
      <c r="P7" s="139"/>
      <c r="Q7" s="139"/>
      <c r="R7" s="140">
        <f>SUM(C7:Q7)</f>
        <v>1567814.01</v>
      </c>
      <c r="S7" s="54"/>
      <c r="T7" s="54"/>
    </row>
    <row r="8" spans="1:20" ht="12.75">
      <c r="A8" s="138" t="s">
        <v>433</v>
      </c>
      <c r="B8" s="138" t="s">
        <v>434</v>
      </c>
      <c r="C8" s="139">
        <f>'PRESUPUESTO 2020'!C49+'PRESUPUESTO 2020'!C59+'PRESUPUESTO 2020'!C80+'PRESUPUESTO 2020'!C105+'PRESUPUESTO 2020'!C108</f>
        <v>4644668.330000001</v>
      </c>
      <c r="D8" s="139"/>
      <c r="E8" s="139"/>
      <c r="F8" s="139"/>
      <c r="G8" s="139"/>
      <c r="H8" s="139"/>
      <c r="I8" s="139"/>
      <c r="J8" s="139">
        <f>'PRESUPUESTO 2020'!C62+'PRESUPUESTO 2020'!C67+'PRESUPUESTO 2020'!C68+'PRESUPUESTO 2020'!C87+'PRESUPUESTO 2020'!C88</f>
        <v>13662928.735568125</v>
      </c>
      <c r="K8" s="139"/>
      <c r="L8" s="139">
        <f>'PRESUPUESTO 2020'!C69+'PRESUPUESTO 2020'!C70+'PRESUPUESTO 2020'!C89+'PRESUPUESTO 2020'!C90</f>
        <v>1118999.239281</v>
      </c>
      <c r="M8" s="139">
        <f>'PRESUPUESTO 2020'!C71+'PRESUPUESTO 2020'!C72+'PRESUPUESTO 2020'!C91+'PRESUPUESTO 2020'!C92</f>
        <v>1179559.1637900001</v>
      </c>
      <c r="N8" s="139">
        <f>'PRESUPUESTO 2020'!C102+'PRESUPUESTO 2020'!C103</f>
        <v>88468.61391017969</v>
      </c>
      <c r="O8" s="139">
        <f>'PRESUPUESTO 2020'!C73+'PRESUPUESTO 2020'!C74+'PRESUPUESTO 2020'!C93+'PRESUPUESTO 2020'!C94</f>
        <v>1322511.8699999999</v>
      </c>
      <c r="P8" s="139">
        <f>'PRESUPUESTO 2020'!C75+'PRESUPUESTO 2020'!C76+'PRESUPUESTO 2020'!C95+'PRESUPUESTO 2020'!C96</f>
        <v>3874458.0430627814</v>
      </c>
      <c r="Q8" s="139">
        <f>'PRESUPUESTO 2020'!C77+'PRESUPUESTO 2020'!C78+'PRESUPUESTO 2020'!C97+'PRESUPUESTO 2020'!C98</f>
        <v>2680850.107448324</v>
      </c>
      <c r="R8" s="140">
        <f aca="true" t="shared" si="0" ref="R8:R15">SUM(C8:Q8)</f>
        <v>28572444.10306041</v>
      </c>
      <c r="S8" s="54"/>
      <c r="T8" s="54"/>
    </row>
    <row r="9" spans="1:18" ht="12.75">
      <c r="A9" s="138" t="s">
        <v>435</v>
      </c>
      <c r="B9" s="138" t="s">
        <v>436</v>
      </c>
      <c r="C9" s="139">
        <f>'PRESUPUESTO 2020'!D118</f>
        <v>0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>
        <f t="shared" si="0"/>
        <v>0</v>
      </c>
    </row>
    <row r="10" spans="1:20" ht="12.75">
      <c r="A10" s="48"/>
      <c r="B10" s="4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7">
        <f>+R7+R8+R9</f>
        <v>30140258.11306041</v>
      </c>
      <c r="T10" s="54"/>
    </row>
    <row r="11" spans="1:18" ht="12.75">
      <c r="A11" s="53" t="s">
        <v>437</v>
      </c>
      <c r="B11" s="48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</row>
    <row r="12" spans="1:18" ht="12.75">
      <c r="A12" s="138" t="s">
        <v>438</v>
      </c>
      <c r="B12" s="138" t="s">
        <v>439</v>
      </c>
      <c r="C12" s="139">
        <f>'PRESUPUESTO 2020'!D550</f>
        <v>5278683.959745001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>
        <f t="shared" si="0"/>
        <v>5278683.959745001</v>
      </c>
    </row>
    <row r="13" spans="1:20" ht="12.75">
      <c r="A13" s="138" t="s">
        <v>440</v>
      </c>
      <c r="B13" s="138" t="s">
        <v>441</v>
      </c>
      <c r="C13" s="139">
        <f>'PRESUPUESTO 2020'!D625</f>
        <v>1404083.755166364</v>
      </c>
      <c r="D13" s="139">
        <f>'PRESUPUESTO 2020'!D784</f>
        <v>0</v>
      </c>
      <c r="E13" s="139">
        <f>'PRESUPUESTO 2020'!D918</f>
        <v>0</v>
      </c>
      <c r="F13" s="139">
        <f>'PRESUPUESTO 2020'!D1052</f>
        <v>14470.58</v>
      </c>
      <c r="G13" s="139">
        <f>'PRESUPUESTO 2020'!D1186</f>
        <v>0</v>
      </c>
      <c r="H13" s="139">
        <f>'PRESUPUESTO 2020'!D1320</f>
        <v>57727.4014009987</v>
      </c>
      <c r="I13" s="139">
        <f>'PRESUPUESTO 2020'!D1455</f>
        <v>0</v>
      </c>
      <c r="J13" s="139">
        <f>'PRESUPUESTO 2020'!D1590</f>
        <v>13588503.56</v>
      </c>
      <c r="K13" s="139"/>
      <c r="L13" s="139">
        <f>'PRESUPUESTO 2020'!D1794</f>
        <v>1065713.56</v>
      </c>
      <c r="M13" s="139">
        <f>'PRESUPUESTO 2020'!D1929</f>
        <v>1123389.68</v>
      </c>
      <c r="N13" s="139">
        <f>'PRESUPUESTO 2020'!D2069</f>
        <v>81999.49</v>
      </c>
      <c r="O13" s="139">
        <f>'PRESUPUESTO 2020'!D2205</f>
        <v>1252400.3258</v>
      </c>
      <c r="P13" s="139">
        <f>'PRESUPUESTO 2020'!D2342</f>
        <v>3667195.3899999997</v>
      </c>
      <c r="Q13" s="139">
        <f>'PRESUPUESTO 2020'!D2480</f>
        <v>2553190.57</v>
      </c>
      <c r="R13" s="140">
        <f>SUM(C13:Q13)</f>
        <v>24808674.312367365</v>
      </c>
      <c r="S13" s="54"/>
      <c r="T13" s="54"/>
    </row>
    <row r="14" spans="1:18" ht="12.75">
      <c r="A14" s="138" t="s">
        <v>431</v>
      </c>
      <c r="B14" s="138" t="s">
        <v>442</v>
      </c>
      <c r="C14" s="139">
        <f>'PRESUPUESTO 2020'!D633</f>
        <v>3000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40">
        <f t="shared" si="0"/>
        <v>3000</v>
      </c>
    </row>
    <row r="15" spans="1:20" ht="12.75">
      <c r="A15" s="138" t="s">
        <v>433</v>
      </c>
      <c r="B15" s="138" t="s">
        <v>434</v>
      </c>
      <c r="C15" s="139">
        <f>'PRESUPUESTO 2020'!D646</f>
        <v>49899.84</v>
      </c>
      <c r="D15" s="139">
        <f>'PRESUPUESTO 2020'!D798</f>
        <v>0</v>
      </c>
      <c r="E15" s="139">
        <f>'PRESUPUESTO 2020'!D932</f>
        <v>0</v>
      </c>
      <c r="F15" s="139">
        <f>'PRESUPUESTO 2020'!D1066</f>
        <v>0</v>
      </c>
      <c r="G15" s="139">
        <f>'PRESUPUESTO 2020'!D1200</f>
        <v>0</v>
      </c>
      <c r="H15" s="139">
        <f>'PRESUPUESTO 2020'!D1334</f>
        <v>0</v>
      </c>
      <c r="I15" s="139">
        <f>'PRESUPUESTO 2020'!D1469</f>
        <v>0</v>
      </c>
      <c r="J15" s="139">
        <f>'PRESUPUESTO 2020'!D1604</f>
        <v>0</v>
      </c>
      <c r="K15" s="139"/>
      <c r="L15" s="139">
        <f>'PRESUPUESTO 2020'!D1808</f>
        <v>0</v>
      </c>
      <c r="M15" s="139">
        <f>'PRESUPUESTO 2020'!D1943</f>
        <v>0</v>
      </c>
      <c r="N15" s="139">
        <f>'PRESUPUESTO 2020'!D2083</f>
        <v>0</v>
      </c>
      <c r="O15" s="139">
        <f>'PRESUPUESTO 2020'!D2219</f>
        <v>0</v>
      </c>
      <c r="P15" s="139">
        <f>'PRESUPUESTO 2020'!D2356</f>
        <v>0</v>
      </c>
      <c r="Q15" s="139">
        <f>'PRESUPUESTO 2020'!D2494</f>
        <v>0</v>
      </c>
      <c r="R15" s="140">
        <f t="shared" si="0"/>
        <v>49899.84</v>
      </c>
      <c r="S15" s="57">
        <f>+R12+R13+R14+R15</f>
        <v>30140258.112112366</v>
      </c>
      <c r="T15" s="54"/>
    </row>
    <row r="16" spans="1:18" ht="13.5" thickBot="1">
      <c r="A16" s="48"/>
      <c r="B16" s="4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20" ht="13.5" thickBot="1">
      <c r="A17" s="58" t="s">
        <v>443</v>
      </c>
      <c r="B17" s="59"/>
      <c r="C17" s="60">
        <f aca="true" t="shared" si="1" ref="C17:Q17">+C7+C8+C9-C12-C13-C14-C15</f>
        <v>-1589739.2349113638</v>
      </c>
      <c r="D17" s="61">
        <f t="shared" si="1"/>
        <v>0</v>
      </c>
      <c r="E17" s="61">
        <f t="shared" si="1"/>
        <v>0</v>
      </c>
      <c r="F17" s="61">
        <f t="shared" si="1"/>
        <v>-14470.58</v>
      </c>
      <c r="G17" s="61">
        <f t="shared" si="1"/>
        <v>0</v>
      </c>
      <c r="H17" s="61">
        <f t="shared" si="1"/>
        <v>108826.61859900129</v>
      </c>
      <c r="I17" s="61">
        <f t="shared" si="1"/>
        <v>0</v>
      </c>
      <c r="J17" s="61">
        <f t="shared" si="1"/>
        <v>974425.1755681243</v>
      </c>
      <c r="K17" s="61">
        <f t="shared" si="1"/>
        <v>0</v>
      </c>
      <c r="L17" s="61">
        <f t="shared" si="1"/>
        <v>53285.67928100005</v>
      </c>
      <c r="M17" s="61">
        <f t="shared" si="1"/>
        <v>56169.4837900002</v>
      </c>
      <c r="N17" s="61">
        <f t="shared" si="1"/>
        <v>6469.123910179682</v>
      </c>
      <c r="O17" s="61">
        <f t="shared" si="1"/>
        <v>70111.54419999989</v>
      </c>
      <c r="P17" s="91">
        <f t="shared" si="1"/>
        <v>207262.65306278178</v>
      </c>
      <c r="Q17" s="91">
        <f t="shared" si="1"/>
        <v>127659.53744832426</v>
      </c>
      <c r="R17" s="130">
        <f>SUM(C17:Q17)</f>
        <v>0.0009480476146563888</v>
      </c>
      <c r="S17" s="54"/>
      <c r="T17" s="62"/>
    </row>
    <row r="18" spans="1:20" ht="12.75">
      <c r="A18" s="144"/>
      <c r="B18" s="63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  <c r="S18" s="54"/>
      <c r="T18" s="62"/>
    </row>
    <row r="19" spans="1:20" ht="12.75" hidden="1">
      <c r="A19" s="48"/>
      <c r="B19" s="63"/>
      <c r="C19" s="64"/>
      <c r="D19" s="64"/>
      <c r="E19" s="64"/>
      <c r="F19" s="64"/>
      <c r="G19" s="64"/>
      <c r="H19" s="56"/>
      <c r="I19" s="64"/>
      <c r="J19" s="56">
        <f>+J17-'PRESUPUESTO 2020'!C63</f>
        <v>724425.1755681243</v>
      </c>
      <c r="K19" s="55" t="s">
        <v>598</v>
      </c>
      <c r="L19" s="56"/>
      <c r="M19" s="56"/>
      <c r="N19" s="56"/>
      <c r="O19" s="56"/>
      <c r="P19" s="56"/>
      <c r="Q19" s="56"/>
      <c r="R19" s="55"/>
      <c r="S19" s="54"/>
      <c r="T19" s="54"/>
    </row>
    <row r="20" spans="1:20" ht="12.75">
      <c r="A20" s="53" t="s">
        <v>444</v>
      </c>
      <c r="B20" s="48"/>
      <c r="C20" s="64"/>
      <c r="D20" s="64"/>
      <c r="E20" s="64"/>
      <c r="F20" s="64"/>
      <c r="G20" s="64"/>
      <c r="H20" s="56"/>
      <c r="I20" s="64"/>
      <c r="J20" s="56"/>
      <c r="K20" s="64"/>
      <c r="L20" s="56"/>
      <c r="M20" s="56"/>
      <c r="N20" s="56"/>
      <c r="O20" s="56"/>
      <c r="P20" s="56"/>
      <c r="Q20" s="56"/>
      <c r="R20" s="56"/>
      <c r="T20" s="54"/>
    </row>
    <row r="21" spans="1:18" ht="12.75">
      <c r="A21" s="138" t="s">
        <v>445</v>
      </c>
      <c r="B21" s="138" t="s">
        <v>446</v>
      </c>
      <c r="C21" s="139">
        <f>'PRESUPUESTO 2020'!D125</f>
        <v>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>
        <f>SUM(C21:Q21)</f>
        <v>0</v>
      </c>
    </row>
    <row r="22" spans="1:20" ht="12.75">
      <c r="A22" s="138" t="s">
        <v>447</v>
      </c>
      <c r="B22" s="138" t="s">
        <v>448</v>
      </c>
      <c r="C22" s="139">
        <f>'PRESUPUESTO 2020'!C129+'PRESUPUESTO 2020'!C141+'PRESUPUESTO 2020'!C154+'PRESUPUESTO 2020'!C172+'PRESUPUESTO 2020'!C152</f>
        <v>11790214.41</v>
      </c>
      <c r="D22" s="139"/>
      <c r="E22" s="139"/>
      <c r="F22" s="139"/>
      <c r="G22" s="139"/>
      <c r="H22" s="139"/>
      <c r="I22" s="139"/>
      <c r="J22" s="139">
        <f>'PRESUPUESTO 2020'!C146+'PRESUPUESTO 2020'!C161</f>
        <v>1358850.3557683928</v>
      </c>
      <c r="K22" s="139"/>
      <c r="L22" s="139">
        <f>'PRESUPUESTO 2020'!C147+'PRESUPUESTO 2020'!C162</f>
        <v>120744.89704200006</v>
      </c>
      <c r="M22" s="139">
        <f>'PRESUPUESTO 2020'!C148+'PRESUPUESTO 2020'!C163</f>
        <v>112338.96797999999</v>
      </c>
      <c r="N22" s="139">
        <f>'PRESUPUESTO 2020'!C170</f>
        <v>13350.119360876713</v>
      </c>
      <c r="O22" s="139">
        <f>'PRESUPUESTO 2020'!C149+'PRESUPUESTO 2020'!C164</f>
        <v>110804.24</v>
      </c>
      <c r="P22" s="139">
        <f>'PRESUPUESTO 2020'!C150+'PRESUPUESTO 2020'!C165</f>
        <v>366032.4928442781</v>
      </c>
      <c r="Q22" s="139">
        <f>'PRESUPUESTO 2020'!C151+'PRESUPUESTO 2020'!C166</f>
        <v>255319.05785222133</v>
      </c>
      <c r="R22" s="140">
        <f>SUM(C22:Q22)</f>
        <v>14127654.54084777</v>
      </c>
      <c r="T22" s="54"/>
    </row>
    <row r="23" spans="1:20" ht="12.75">
      <c r="A23" s="138" t="s">
        <v>449</v>
      </c>
      <c r="B23" s="138" t="s">
        <v>450</v>
      </c>
      <c r="C23" s="139">
        <f>'PRESUPUESTO 2020'!D187</f>
        <v>80001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40">
        <f>SUM(C23:Q23)</f>
        <v>80001</v>
      </c>
      <c r="T23" s="54"/>
    </row>
    <row r="24" spans="1:19" ht="12.75">
      <c r="A24" s="48"/>
      <c r="B24" s="48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7">
        <f>+R21+R22+R23</f>
        <v>14207655.54084777</v>
      </c>
    </row>
    <row r="25" spans="1:19" ht="12.75">
      <c r="A25" s="53" t="s">
        <v>451</v>
      </c>
      <c r="B25" s="48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6"/>
      <c r="S25" s="54"/>
    </row>
    <row r="26" spans="1:20" ht="12.75">
      <c r="A26" s="138" t="s">
        <v>445</v>
      </c>
      <c r="B26" s="138" t="s">
        <v>452</v>
      </c>
      <c r="C26" s="141">
        <f>'PRESUPUESTO 2020'!D692</f>
        <v>286755.67000000004</v>
      </c>
      <c r="D26" s="141">
        <f>'PRESUPUESTO 2020'!D838</f>
        <v>205478.44</v>
      </c>
      <c r="E26" s="141">
        <f>'PRESUPUESTO 2020'!D972</f>
        <v>122804.7</v>
      </c>
      <c r="F26" s="141">
        <f>'PRESUPUESTO 2020'!D1105</f>
        <v>500000</v>
      </c>
      <c r="G26" s="141">
        <f>'PRESUPUESTO 2020'!D1239</f>
        <v>0</v>
      </c>
      <c r="H26" s="139">
        <f>'PRESUPUESTO 2020'!D1374</f>
        <v>0</v>
      </c>
      <c r="I26" s="139">
        <f>'PRESUPUESTO 2020'!D1509</f>
        <v>1349267.27</v>
      </c>
      <c r="J26" s="139">
        <f>'PRESUPUESTO 2020'!D1644</f>
        <v>2518850.35</v>
      </c>
      <c r="K26" s="139">
        <f>'PRESUPUESTO 2020'!D1713</f>
        <v>0</v>
      </c>
      <c r="L26" s="139">
        <f>'PRESUPUESTO 2020'!D1848</f>
        <v>135744.9</v>
      </c>
      <c r="M26" s="139">
        <f>'PRESUPUESTO 2020'!D1983</f>
        <v>112338.97</v>
      </c>
      <c r="N26" s="139">
        <f>'PRESUPUESTO 2020'!D2123</f>
        <v>8164258.45</v>
      </c>
      <c r="O26" s="139">
        <f>'PRESUPUESTO 2020'!D2259</f>
        <v>110804.23999999999</v>
      </c>
      <c r="P26" s="139">
        <f>'PRESUPUESTO 2020'!D2396</f>
        <v>366032.49</v>
      </c>
      <c r="Q26" s="139">
        <f>'PRESUPUESTO 2020'!D2534</f>
        <v>255319.06</v>
      </c>
      <c r="R26" s="140">
        <f>SUM(C26:Q26)</f>
        <v>14127654.540000001</v>
      </c>
      <c r="S26" s="65">
        <f>+R26+R30</f>
        <v>14127654.54084777</v>
      </c>
      <c r="T26" s="54"/>
    </row>
    <row r="27" spans="1:18" ht="12.75">
      <c r="A27" s="138" t="s">
        <v>447</v>
      </c>
      <c r="B27" s="138" t="s">
        <v>448</v>
      </c>
      <c r="C27" s="142">
        <f>'PRESUPUESTO 2020'!D715</f>
        <v>0</v>
      </c>
      <c r="D27" s="141">
        <f>'PRESUPUESTO 2020'!D861</f>
        <v>0</v>
      </c>
      <c r="E27" s="141">
        <f>'PRESUPUESTO 2020'!D996</f>
        <v>0</v>
      </c>
      <c r="F27" s="141">
        <f>'PRESUPUESTO 2020'!D1130</f>
        <v>0</v>
      </c>
      <c r="G27" s="141">
        <f>'PRESUPUESTO 2020'!D1264</f>
        <v>0</v>
      </c>
      <c r="H27" s="139">
        <f>'PRESUPUESTO 2020'!D1399</f>
        <v>0</v>
      </c>
      <c r="I27" s="139">
        <f>'PRESUPUESTO 2020'!D1534</f>
        <v>0</v>
      </c>
      <c r="J27" s="139">
        <f>'PRESUPUESTO 2020'!D1669</f>
        <v>0</v>
      </c>
      <c r="K27" s="139">
        <f>'PRESUPUESTO 2020'!D1738</f>
        <v>0</v>
      </c>
      <c r="L27" s="139">
        <f>'PRESUPUESTO 2020'!D1873</f>
        <v>0</v>
      </c>
      <c r="M27" s="139">
        <f>'PRESUPUESTO 2020'!D2008</f>
        <v>0</v>
      </c>
      <c r="N27" s="139">
        <f>'PRESUPUESTO 2020'!D2148</f>
        <v>0</v>
      </c>
      <c r="O27" s="139">
        <f>'PRESUPUESTO 2020'!D2284</f>
        <v>0</v>
      </c>
      <c r="P27" s="139">
        <f>'PRESUPUESTO 2020'!D2421</f>
        <v>0</v>
      </c>
      <c r="Q27" s="139">
        <f>'PRESUPUESTO 2020'!D2559</f>
        <v>0</v>
      </c>
      <c r="R27" s="140">
        <f>SUM(C27:Q27)</f>
        <v>0</v>
      </c>
    </row>
    <row r="28" spans="1:20" ht="12.75">
      <c r="A28" s="138" t="s">
        <v>449</v>
      </c>
      <c r="B28" s="138" t="s">
        <v>450</v>
      </c>
      <c r="C28" s="141">
        <f>'PRESUPUESTO 2020'!D726</f>
        <v>80001</v>
      </c>
      <c r="D28" s="141"/>
      <c r="E28" s="141"/>
      <c r="F28" s="141"/>
      <c r="G28" s="141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>
        <f>SUM(C28:Q28)</f>
        <v>80001</v>
      </c>
      <c r="T28" s="54"/>
    </row>
    <row r="29" spans="1:19" ht="13.5" thickBot="1">
      <c r="A29" s="48"/>
      <c r="B29" s="48"/>
      <c r="C29" s="66"/>
      <c r="D29" s="66"/>
      <c r="E29" s="48"/>
      <c r="F29" s="48"/>
      <c r="G29" s="4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8"/>
      <c r="S29" s="57">
        <f>+R26+R27+R28</f>
        <v>14207655.540000001</v>
      </c>
    </row>
    <row r="30" spans="1:19" ht="13.5" thickBot="1">
      <c r="A30" s="48"/>
      <c r="B30" s="67" t="s">
        <v>453</v>
      </c>
      <c r="C30" s="68">
        <f>+C21+C22+C23-C26-C27-C28</f>
        <v>11503458.74</v>
      </c>
      <c r="D30" s="68">
        <f aca="true" t="shared" si="2" ref="D30:Q30">+D21+D22+D23-D26-D27-D28</f>
        <v>-205478.44</v>
      </c>
      <c r="E30" s="68">
        <f t="shared" si="2"/>
        <v>-122804.7</v>
      </c>
      <c r="F30" s="68">
        <f t="shared" si="2"/>
        <v>-500000</v>
      </c>
      <c r="G30" s="68">
        <f t="shared" si="2"/>
        <v>0</v>
      </c>
      <c r="H30" s="68">
        <f t="shared" si="2"/>
        <v>0</v>
      </c>
      <c r="I30" s="68">
        <f t="shared" si="2"/>
        <v>-1349267.27</v>
      </c>
      <c r="J30" s="68">
        <f t="shared" si="2"/>
        <v>-1159999.9942316073</v>
      </c>
      <c r="K30" s="68">
        <f t="shared" si="2"/>
        <v>0</v>
      </c>
      <c r="L30" s="68">
        <f t="shared" si="2"/>
        <v>-15000.00295799994</v>
      </c>
      <c r="M30" s="68">
        <f t="shared" si="2"/>
        <v>-0.0020200000144541264</v>
      </c>
      <c r="N30" s="68">
        <f t="shared" si="2"/>
        <v>-8150908.330639124</v>
      </c>
      <c r="O30" s="68">
        <f t="shared" si="2"/>
        <v>1.4551915228366852E-11</v>
      </c>
      <c r="P30" s="68">
        <f>+P21+P22+P23-P26-P27-P28</f>
        <v>0.002844278118573129</v>
      </c>
      <c r="Q30" s="68">
        <f t="shared" si="2"/>
        <v>-0.0021477786649484187</v>
      </c>
      <c r="R30" s="69">
        <f>+R21+R22+R23-R26-R27-R28</f>
        <v>0.0008477699011564255</v>
      </c>
      <c r="S30" s="54"/>
    </row>
    <row r="31" spans="1:18" ht="12.75">
      <c r="A31" s="48"/>
      <c r="B31" s="48"/>
      <c r="C31" s="48"/>
      <c r="D31" s="48"/>
      <c r="E31" s="48"/>
      <c r="F31" s="48"/>
      <c r="G31" s="4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8"/>
    </row>
    <row r="32" spans="1:18" ht="12.75">
      <c r="A32" s="48"/>
      <c r="B32" s="48"/>
      <c r="C32" s="48"/>
      <c r="D32" s="48"/>
      <c r="E32" s="48"/>
      <c r="F32" s="48"/>
      <c r="G32" s="4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8"/>
    </row>
    <row r="33" spans="1:19" ht="12.75">
      <c r="A33" s="48"/>
      <c r="B33" s="48"/>
      <c r="C33" s="48"/>
      <c r="D33" s="48"/>
      <c r="E33" s="48"/>
      <c r="F33" s="48"/>
      <c r="G33" s="4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8"/>
      <c r="S33" s="54"/>
    </row>
    <row r="34" spans="1:20" ht="12.75">
      <c r="A34" s="48"/>
      <c r="B34" s="48" t="s">
        <v>454</v>
      </c>
      <c r="C34" s="64">
        <f>+C7+C8+C9+C21+C22+C23</f>
        <v>17016143.73</v>
      </c>
      <c r="D34" s="64">
        <f aca="true" t="shared" si="3" ref="D34:Q34">+D7+D8+D9+D21+D22+D23</f>
        <v>0</v>
      </c>
      <c r="E34" s="64">
        <f t="shared" si="3"/>
        <v>0</v>
      </c>
      <c r="F34" s="64">
        <f t="shared" si="3"/>
        <v>0</v>
      </c>
      <c r="G34" s="64">
        <f t="shared" si="3"/>
        <v>0</v>
      </c>
      <c r="H34" s="64">
        <f t="shared" si="3"/>
        <v>166554.02</v>
      </c>
      <c r="I34" s="64">
        <f t="shared" si="3"/>
        <v>0</v>
      </c>
      <c r="J34" s="64">
        <f t="shared" si="3"/>
        <v>15921779.091336519</v>
      </c>
      <c r="K34" s="64">
        <f t="shared" si="3"/>
        <v>0</v>
      </c>
      <c r="L34" s="64">
        <f t="shared" si="3"/>
        <v>1239744.136323</v>
      </c>
      <c r="M34" s="64">
        <f t="shared" si="3"/>
        <v>1291898.13177</v>
      </c>
      <c r="N34" s="64">
        <f t="shared" si="3"/>
        <v>101818.73327105641</v>
      </c>
      <c r="O34" s="64">
        <f t="shared" si="3"/>
        <v>1433316.1099999999</v>
      </c>
      <c r="P34" s="64">
        <f>+P7+P8+P9+P21+P22+P23</f>
        <v>4240490.53590706</v>
      </c>
      <c r="Q34" s="64">
        <f t="shared" si="3"/>
        <v>2936169.1653005453</v>
      </c>
      <c r="R34" s="56">
        <f>SUM(C34:Q34)</f>
        <v>44347913.65390818</v>
      </c>
      <c r="T34" s="54"/>
    </row>
    <row r="35" spans="1:19" ht="12.75">
      <c r="A35" s="48"/>
      <c r="B35" s="48" t="s">
        <v>455</v>
      </c>
      <c r="C35" s="64">
        <f>+C12+C13+C14+C15+C26+C27+C28</f>
        <v>7102424.224911365</v>
      </c>
      <c r="D35" s="64">
        <f aca="true" t="shared" si="4" ref="D35:Q35">+D12+D13+D14+D15+D26+D27+D28</f>
        <v>205478.44</v>
      </c>
      <c r="E35" s="64">
        <f t="shared" si="4"/>
        <v>122804.7</v>
      </c>
      <c r="F35" s="64">
        <f t="shared" si="4"/>
        <v>514470.58</v>
      </c>
      <c r="G35" s="64">
        <f t="shared" si="4"/>
        <v>0</v>
      </c>
      <c r="H35" s="64">
        <f t="shared" si="4"/>
        <v>57727.4014009987</v>
      </c>
      <c r="I35" s="64">
        <f t="shared" si="4"/>
        <v>1349267.27</v>
      </c>
      <c r="J35" s="64">
        <f t="shared" si="4"/>
        <v>16107353.91</v>
      </c>
      <c r="K35" s="64">
        <f t="shared" si="4"/>
        <v>0</v>
      </c>
      <c r="L35" s="64">
        <f t="shared" si="4"/>
        <v>1201458.46</v>
      </c>
      <c r="M35" s="64">
        <f t="shared" si="4"/>
        <v>1235728.65</v>
      </c>
      <c r="N35" s="64">
        <f t="shared" si="4"/>
        <v>8246257.94</v>
      </c>
      <c r="O35" s="64">
        <f t="shared" si="4"/>
        <v>1363204.5658</v>
      </c>
      <c r="P35" s="64">
        <f>+P12+P13+P14+P15+P26+P27+P28</f>
        <v>4033227.88</v>
      </c>
      <c r="Q35" s="64">
        <f t="shared" si="4"/>
        <v>2808509.63</v>
      </c>
      <c r="R35" s="56">
        <f>SUM(C35:Q35)</f>
        <v>44347913.652112365</v>
      </c>
      <c r="S35" s="65"/>
    </row>
    <row r="36" spans="1:18" ht="12.75">
      <c r="A36" s="48"/>
      <c r="B36" s="48"/>
      <c r="C36" s="48"/>
      <c r="D36" s="48"/>
      <c r="E36" s="48"/>
      <c r="F36" s="48"/>
      <c r="G36" s="48"/>
      <c r="H36" s="48"/>
      <c r="I36" s="48"/>
      <c r="J36" s="66"/>
      <c r="K36" s="48"/>
      <c r="L36" s="48"/>
      <c r="M36" s="48"/>
      <c r="N36" s="48"/>
      <c r="O36" s="48"/>
      <c r="P36" s="48"/>
      <c r="Q36" s="48"/>
      <c r="R36" s="70">
        <f>+R34-R35</f>
        <v>0.0017958134412765503</v>
      </c>
    </row>
    <row r="37" spans="1:18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66"/>
    </row>
    <row r="38" spans="1:19" ht="12.75">
      <c r="A38" s="48"/>
      <c r="B38" s="71" t="s">
        <v>590</v>
      </c>
      <c r="C38" s="72"/>
      <c r="D38" s="73"/>
      <c r="E38" s="73"/>
      <c r="F38" s="73"/>
      <c r="G38" s="73"/>
      <c r="H38" s="73"/>
      <c r="I38" s="73"/>
      <c r="J38" s="73">
        <f>'PRESUPUESTO 2020'!C67+'PRESUPUESTO 2020'!C87</f>
        <v>12733503.557683928</v>
      </c>
      <c r="K38" s="74"/>
      <c r="L38" s="73">
        <f>'PRESUPUESTO 2020'!C69+'PRESUPUESTO 2020'!C89</f>
        <v>1065713.5612200003</v>
      </c>
      <c r="M38" s="73">
        <f>'PRESUPUESTO 2020'!C71+'PRESUPUESTO 2020'!C91</f>
        <v>1123389.6798</v>
      </c>
      <c r="N38" s="73">
        <f>'PRESUPUESTO 2020'!C102</f>
        <v>81999.49408596051</v>
      </c>
      <c r="O38" s="73">
        <f>'PRESUPUESTO 2020'!C73+'PRESUPUESTO 2020'!C93</f>
        <v>1216584</v>
      </c>
      <c r="P38" s="73">
        <f>'PRESUPUESTO 2020'!C75+'PRESUPUESTO 2020'!C95</f>
        <v>3661974.9284427813</v>
      </c>
      <c r="Q38" s="73">
        <f>'PRESUPUESTO 2020'!C77+'PRESUPUESTO 2020'!C97</f>
        <v>2553190.5785222133</v>
      </c>
      <c r="R38" s="75">
        <f>SUM(D38:Q38)</f>
        <v>22436355.79975488</v>
      </c>
      <c r="S38" s="54"/>
    </row>
    <row r="39" spans="1:19" ht="12.75">
      <c r="A39" s="48"/>
      <c r="B39" s="71" t="s">
        <v>591</v>
      </c>
      <c r="C39" s="72"/>
      <c r="D39" s="73"/>
      <c r="E39" s="73"/>
      <c r="F39" s="73"/>
      <c r="G39" s="73"/>
      <c r="H39" s="73"/>
      <c r="I39" s="73"/>
      <c r="J39" s="73">
        <f>'PRESUPUESTO 2020'!C68+'PRESUPUESTO 2020'!C88</f>
        <v>679425.1778841964</v>
      </c>
      <c r="K39" s="72"/>
      <c r="L39" s="73">
        <f>'PRESUPUESTO 2020'!C70+'PRESUPUESTO 2020'!C90</f>
        <v>53285.67806100001</v>
      </c>
      <c r="M39" s="73">
        <f>'PRESUPUESTO 2020'!C72+'PRESUPUESTO 2020'!C92</f>
        <v>56169.48398999999</v>
      </c>
      <c r="N39" s="73">
        <f>'PRESUPUESTO 2020'!C103</f>
        <v>6469.119824219179</v>
      </c>
      <c r="O39" s="73">
        <f>'PRESUPUESTO 2020'!C74+'PRESUPUESTO 2020'!C94</f>
        <v>105927.87</v>
      </c>
      <c r="P39" s="73">
        <f>'PRESUPUESTO 2020'!C76+'PRESUPUESTO 2020'!C96</f>
        <v>212483.11462</v>
      </c>
      <c r="Q39" s="73">
        <f>'PRESUPUESTO 2020'!C78+'PRESUPUESTO 2020'!C98</f>
        <v>127659.52892611067</v>
      </c>
      <c r="R39" s="75">
        <f>SUM(C39:Q39)</f>
        <v>1241419.9733055262</v>
      </c>
      <c r="S39" s="54"/>
    </row>
    <row r="40" spans="1:18" s="81" customFormat="1" ht="12.75">
      <c r="A40" s="76"/>
      <c r="B40" s="77"/>
      <c r="C40" s="78"/>
      <c r="D40" s="78"/>
      <c r="E40" s="78"/>
      <c r="F40" s="78"/>
      <c r="G40" s="78"/>
      <c r="H40" s="79"/>
      <c r="I40" s="131" t="s">
        <v>599</v>
      </c>
      <c r="J40" s="73">
        <f>J7*5%</f>
        <v>45000</v>
      </c>
      <c r="K40" s="78"/>
      <c r="L40" s="78"/>
      <c r="M40" s="78"/>
      <c r="N40" s="78"/>
      <c r="O40" s="78"/>
      <c r="P40" s="78"/>
      <c r="Q40" s="78"/>
      <c r="R40" s="80"/>
    </row>
    <row r="41" spans="1:19" ht="12.75">
      <c r="A41" s="48"/>
      <c r="B41" s="48"/>
      <c r="C41" s="48"/>
      <c r="D41" s="48"/>
      <c r="E41" s="48"/>
      <c r="F41" s="48"/>
      <c r="G41" s="82"/>
      <c r="H41" s="48"/>
      <c r="I41" s="48"/>
      <c r="J41" s="132">
        <f>+J39+J40</f>
        <v>724425.1778841964</v>
      </c>
      <c r="K41" s="48"/>
      <c r="L41" s="82"/>
      <c r="M41" s="82"/>
      <c r="N41" s="82"/>
      <c r="O41" s="82"/>
      <c r="P41" s="82"/>
      <c r="Q41" s="82"/>
      <c r="R41" s="48"/>
      <c r="S41" s="54"/>
    </row>
    <row r="42" spans="2:19" ht="12.75">
      <c r="B42" s="71" t="s">
        <v>456</v>
      </c>
      <c r="C42" s="83"/>
      <c r="D42" s="72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84">
        <f>SUM(C42:Q42)</f>
        <v>0</v>
      </c>
      <c r="S42" s="54"/>
    </row>
    <row r="43" spans="2:19" ht="12.75">
      <c r="B43" s="87" t="s">
        <v>384</v>
      </c>
      <c r="C43" s="88"/>
      <c r="D43" s="88"/>
      <c r="E43" s="88"/>
      <c r="F43" s="88"/>
      <c r="G43" s="89"/>
      <c r="H43" s="90"/>
      <c r="I43" s="88"/>
      <c r="J43" s="90"/>
      <c r="K43" s="88"/>
      <c r="L43" s="90"/>
      <c r="M43" s="90"/>
      <c r="N43" s="89"/>
      <c r="O43" s="90"/>
      <c r="P43" s="90"/>
      <c r="Q43" s="90"/>
      <c r="R43" s="90">
        <f>+R39-R42</f>
        <v>1241419.9733055262</v>
      </c>
      <c r="S43" s="54"/>
    </row>
    <row r="44" spans="5:19" ht="12.75">
      <c r="E44" s="62"/>
      <c r="G44" s="62"/>
      <c r="H44" s="54"/>
      <c r="J44" s="62"/>
      <c r="R44" s="54"/>
      <c r="S44" s="54"/>
    </row>
    <row r="45" spans="2:18" ht="12.75">
      <c r="B45" s="85"/>
      <c r="P45" s="54"/>
      <c r="Q45" s="54"/>
      <c r="R45" s="54"/>
    </row>
    <row r="46" spans="9:18" ht="12.75" hidden="1">
      <c r="I46" s="129" t="s">
        <v>597</v>
      </c>
      <c r="J46" s="64">
        <f>J7*0.95</f>
        <v>855000</v>
      </c>
      <c r="R46" s="54"/>
    </row>
    <row r="47" spans="3:18" ht="12.75" hidden="1">
      <c r="C47" s="55"/>
      <c r="I47" t="s">
        <v>596</v>
      </c>
      <c r="J47" s="64">
        <f>+J38+J46</f>
        <v>13588503.557683928</v>
      </c>
      <c r="K47" s="54">
        <f aca="true" t="shared" si="5" ref="K47:Q47">+K38-K13</f>
        <v>0</v>
      </c>
      <c r="L47" s="54">
        <f t="shared" si="5"/>
        <v>0.001220000209286809</v>
      </c>
      <c r="M47" s="54">
        <f t="shared" si="5"/>
        <v>-0.00019999989308416843</v>
      </c>
      <c r="N47" s="54">
        <f t="shared" si="5"/>
        <v>0.004085960506927222</v>
      </c>
      <c r="O47" s="54">
        <f t="shared" si="5"/>
        <v>-35816.32579999999</v>
      </c>
      <c r="P47" s="54">
        <f t="shared" si="5"/>
        <v>-5220.461557218339</v>
      </c>
      <c r="Q47" s="54">
        <f t="shared" si="5"/>
        <v>0.00852221343666315</v>
      </c>
      <c r="R47" s="54"/>
    </row>
    <row r="48" spans="3:18" ht="12.75" hidden="1">
      <c r="C48" s="54"/>
      <c r="J48" s="64"/>
      <c r="N48" t="s">
        <v>595</v>
      </c>
      <c r="O48" t="s">
        <v>593</v>
      </c>
      <c r="P48" s="54" t="s">
        <v>594</v>
      </c>
      <c r="R48" s="54"/>
    </row>
    <row r="49" spans="3:18" ht="12.75">
      <c r="C49" s="54"/>
      <c r="D49" s="54"/>
      <c r="E49" s="54"/>
      <c r="P49" s="86"/>
      <c r="Q49" s="86"/>
      <c r="R49" s="54"/>
    </row>
  </sheetData>
  <sheetProtection/>
  <mergeCells count="1">
    <mergeCell ref="C3:Q3"/>
  </mergeCells>
  <printOptions horizontalCentered="1" vertic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Insular de Aguas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CIATFE</dc:creator>
  <cp:keywords/>
  <dc:description/>
  <cp:lastModifiedBy>Cabildo Insular de Tenerife</cp:lastModifiedBy>
  <cp:lastPrinted>2020-01-03T13:05:06Z</cp:lastPrinted>
  <dcterms:created xsi:type="dcterms:W3CDTF">2004-02-27T11:35:01Z</dcterms:created>
  <dcterms:modified xsi:type="dcterms:W3CDTF">2020-03-10T14:44:04Z</dcterms:modified>
  <cp:category/>
  <cp:version/>
  <cp:contentType/>
  <cp:contentStatus/>
</cp:coreProperties>
</file>